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00" yWindow="-330" windowWidth="20280" windowHeight="9945"/>
  </bookViews>
  <sheets>
    <sheet name="Foglio1" sheetId="1" r:id="rId1"/>
  </sheets>
  <definedNames>
    <definedName name="_xlnm.Print_Area" localSheetId="0">Foglio1!$A$1:$AA$129</definedName>
    <definedName name="Z_4BED42D2_EED8_4216_8E0B_F832B8F9A49A_.wvu.PrintArea" localSheetId="0" hidden="1">Foglio1!$A$1:$Z$129</definedName>
  </definedNames>
  <calcPr calcId="125725"/>
  <customWorkbookViews>
    <customWorkbookView name="riglello laterale" guid="{4BED42D2-EED8-4216-8E0B-F832B8F9A49A}" xWindow="-122" yWindow="10" windowWidth="1283" windowHeight="632" activeSheetId="1"/>
  </customWorkbookViews>
</workbook>
</file>

<file path=xl/calcChain.xml><?xml version="1.0" encoding="utf-8"?>
<calcChain xmlns="http://schemas.openxmlformats.org/spreadsheetml/2006/main">
  <c r="G49" i="1"/>
  <c r="G48"/>
  <c r="G47"/>
  <c r="G46"/>
  <c r="G45"/>
  <c r="G44"/>
  <c r="G43"/>
  <c r="G42"/>
  <c r="G41"/>
  <c r="G40"/>
  <c r="G23"/>
  <c r="G24"/>
  <c r="G25"/>
  <c r="G26"/>
  <c r="G27"/>
  <c r="G28"/>
  <c r="G29"/>
  <c r="G30"/>
  <c r="G31"/>
  <c r="G22"/>
  <c r="H49"/>
  <c r="E49"/>
  <c r="H48"/>
  <c r="E48"/>
  <c r="H47"/>
  <c r="E47"/>
  <c r="H46"/>
  <c r="E46"/>
  <c r="H45"/>
  <c r="E45"/>
  <c r="H44"/>
  <c r="E44"/>
  <c r="H43"/>
  <c r="E43"/>
  <c r="H42"/>
  <c r="E42"/>
  <c r="H41"/>
  <c r="E41"/>
  <c r="H40"/>
  <c r="H50" s="1"/>
  <c r="E40"/>
  <c r="H31"/>
  <c r="E31"/>
  <c r="H30"/>
  <c r="E30"/>
  <c r="H29"/>
  <c r="E29"/>
  <c r="H28"/>
  <c r="E28"/>
  <c r="H27"/>
  <c r="E27"/>
  <c r="H26"/>
  <c r="E26"/>
  <c r="H25"/>
  <c r="E25"/>
  <c r="H24"/>
  <c r="E24"/>
  <c r="H23"/>
  <c r="E23"/>
  <c r="H22"/>
  <c r="H32" s="1"/>
  <c r="E22"/>
  <c r="K50" l="1"/>
  <c r="Y49"/>
  <c r="X49"/>
  <c r="Z49" s="1"/>
  <c r="U49"/>
  <c r="W49" s="1"/>
  <c r="R49"/>
  <c r="S49" s="1"/>
  <c r="O49"/>
  <c r="P49" s="1"/>
  <c r="L49"/>
  <c r="N49" s="1"/>
  <c r="X48"/>
  <c r="Z48" s="1"/>
  <c r="U48"/>
  <c r="V48" s="1"/>
  <c r="S48"/>
  <c r="R48"/>
  <c r="T48" s="1"/>
  <c r="O48"/>
  <c r="Q48" s="1"/>
  <c r="L48"/>
  <c r="N48" s="1"/>
  <c r="X47"/>
  <c r="Y47" s="1"/>
  <c r="V47"/>
  <c r="U47"/>
  <c r="W47" s="1"/>
  <c r="R47"/>
  <c r="T47" s="1"/>
  <c r="O47"/>
  <c r="Q47" s="1"/>
  <c r="L47"/>
  <c r="M47" s="1"/>
  <c r="Y46"/>
  <c r="X46"/>
  <c r="Z46" s="1"/>
  <c r="U46"/>
  <c r="W46" s="1"/>
  <c r="R46"/>
  <c r="T46" s="1"/>
  <c r="O46"/>
  <c r="P46" s="1"/>
  <c r="L46"/>
  <c r="N46" s="1"/>
  <c r="X45"/>
  <c r="Z45" s="1"/>
  <c r="U45"/>
  <c r="W45" s="1"/>
  <c r="R45"/>
  <c r="S45" s="1"/>
  <c r="P45"/>
  <c r="O45"/>
  <c r="Q45" s="1"/>
  <c r="L45"/>
  <c r="N45" s="1"/>
  <c r="X44"/>
  <c r="Z44" s="1"/>
  <c r="U44"/>
  <c r="V44" s="1"/>
  <c r="S44"/>
  <c r="R44"/>
  <c r="T44" s="1"/>
  <c r="O44"/>
  <c r="Q44" s="1"/>
  <c r="L44"/>
  <c r="N44" s="1"/>
  <c r="X43"/>
  <c r="Y43" s="1"/>
  <c r="V43"/>
  <c r="U43"/>
  <c r="W43" s="1"/>
  <c r="R43"/>
  <c r="T43" s="1"/>
  <c r="O43"/>
  <c r="Q43" s="1"/>
  <c r="L43"/>
  <c r="M43" s="1"/>
  <c r="X42"/>
  <c r="Z42" s="1"/>
  <c r="U42"/>
  <c r="W42" s="1"/>
  <c r="R42"/>
  <c r="T42" s="1"/>
  <c r="O42"/>
  <c r="P42" s="1"/>
  <c r="M42"/>
  <c r="L42"/>
  <c r="N42" s="1"/>
  <c r="X41"/>
  <c r="Z41" s="1"/>
  <c r="U41"/>
  <c r="W41" s="1"/>
  <c r="R41"/>
  <c r="S41" s="1"/>
  <c r="P41"/>
  <c r="O41"/>
  <c r="Q41" s="1"/>
  <c r="L41"/>
  <c r="N41" s="1"/>
  <c r="X40"/>
  <c r="Z40" s="1"/>
  <c r="U40"/>
  <c r="V40" s="1"/>
  <c r="S40"/>
  <c r="R40"/>
  <c r="T40" s="1"/>
  <c r="O40"/>
  <c r="P40" s="1"/>
  <c r="L40"/>
  <c r="N40" s="1"/>
  <c r="K32"/>
  <c r="Z31"/>
  <c r="Y31"/>
  <c r="X31"/>
  <c r="V31"/>
  <c r="U31"/>
  <c r="W31" s="1"/>
  <c r="R31"/>
  <c r="S31" s="1"/>
  <c r="O31"/>
  <c r="P31" s="1"/>
  <c r="Z30"/>
  <c r="Y30"/>
  <c r="X30"/>
  <c r="U30"/>
  <c r="W30" s="1"/>
  <c r="R30"/>
  <c r="S30" s="1"/>
  <c r="O30"/>
  <c r="P30" s="1"/>
  <c r="Y29"/>
  <c r="X29"/>
  <c r="Z29" s="1"/>
  <c r="V29"/>
  <c r="U29"/>
  <c r="W29" s="1"/>
  <c r="R29"/>
  <c r="S29" s="1"/>
  <c r="O29"/>
  <c r="P29" s="1"/>
  <c r="X28"/>
  <c r="Y28" s="1"/>
  <c r="U28"/>
  <c r="W28" s="1"/>
  <c r="R28"/>
  <c r="S28" s="1"/>
  <c r="O28"/>
  <c r="P28" s="1"/>
  <c r="Z27"/>
  <c r="Y27"/>
  <c r="X27"/>
  <c r="U27"/>
  <c r="W27" s="1"/>
  <c r="R27"/>
  <c r="S27" s="1"/>
  <c r="O27"/>
  <c r="P27" s="1"/>
  <c r="Y26"/>
  <c r="X26"/>
  <c r="Z26" s="1"/>
  <c r="V26"/>
  <c r="U26"/>
  <c r="W26" s="1"/>
  <c r="R26"/>
  <c r="S26" s="1"/>
  <c r="O26"/>
  <c r="P26" s="1"/>
  <c r="X25"/>
  <c r="Y25" s="1"/>
  <c r="V25"/>
  <c r="U25"/>
  <c r="W25" s="1"/>
  <c r="R25"/>
  <c r="S25" s="1"/>
  <c r="O25"/>
  <c r="P25" s="1"/>
  <c r="Z24"/>
  <c r="Y24"/>
  <c r="X24"/>
  <c r="V24"/>
  <c r="U24"/>
  <c r="W24" s="1"/>
  <c r="R24"/>
  <c r="S24" s="1"/>
  <c r="O24"/>
  <c r="P24" s="1"/>
  <c r="Z23"/>
  <c r="Y23"/>
  <c r="X23"/>
  <c r="U23"/>
  <c r="W23" s="1"/>
  <c r="R23"/>
  <c r="S23" s="1"/>
  <c r="O23"/>
  <c r="P23" s="1"/>
  <c r="X22"/>
  <c r="Y22" s="1"/>
  <c r="U22"/>
  <c r="W22" s="1"/>
  <c r="R22"/>
  <c r="S22" s="1"/>
  <c r="O22"/>
  <c r="P22" s="1"/>
  <c r="M31"/>
  <c r="L31"/>
  <c r="N31" s="1"/>
  <c r="L30"/>
  <c r="N30" s="1"/>
  <c r="L29"/>
  <c r="M29" s="1"/>
  <c r="N28"/>
  <c r="L28"/>
  <c r="M28" s="1"/>
  <c r="L27"/>
  <c r="M27" s="1"/>
  <c r="L26"/>
  <c r="N26" s="1"/>
  <c r="L25"/>
  <c r="M25" s="1"/>
  <c r="L24"/>
  <c r="M24" s="1"/>
  <c r="N23"/>
  <c r="M23"/>
  <c r="L23"/>
  <c r="L22"/>
  <c r="N22" s="1"/>
  <c r="Q49" l="1"/>
  <c r="Y42"/>
  <c r="M46"/>
  <c r="N27"/>
  <c r="Z25"/>
  <c r="Z28"/>
  <c r="N24"/>
  <c r="V23"/>
  <c r="V27"/>
  <c r="V30"/>
  <c r="Z22"/>
  <c r="V22"/>
  <c r="Q40"/>
  <c r="M41"/>
  <c r="Y41"/>
  <c r="V42"/>
  <c r="S43"/>
  <c r="P44"/>
  <c r="M45"/>
  <c r="Y45"/>
  <c r="V46"/>
  <c r="S47"/>
  <c r="P48"/>
  <c r="M49"/>
  <c r="V28"/>
  <c r="M22"/>
  <c r="M26"/>
  <c r="M30"/>
  <c r="M40"/>
  <c r="Y40"/>
  <c r="V41"/>
  <c r="S42"/>
  <c r="P43"/>
  <c r="M44"/>
  <c r="Y44"/>
  <c r="V45"/>
  <c r="S46"/>
  <c r="P47"/>
  <c r="M48"/>
  <c r="Y48"/>
  <c r="V49"/>
  <c r="W40"/>
  <c r="T41"/>
  <c r="Q42"/>
  <c r="N43"/>
  <c r="Z43"/>
  <c r="W44"/>
  <c r="T45"/>
  <c r="Q46"/>
  <c r="N47"/>
  <c r="Z47"/>
  <c r="W48"/>
  <c r="T49"/>
  <c r="Q22"/>
  <c r="Q23"/>
  <c r="Q24"/>
  <c r="Q25"/>
  <c r="Q26"/>
  <c r="Q27"/>
  <c r="Q28"/>
  <c r="Q29"/>
  <c r="Q30"/>
  <c r="Q31"/>
  <c r="T22"/>
  <c r="T23"/>
  <c r="T24"/>
  <c r="T25"/>
  <c r="T26"/>
  <c r="T27"/>
  <c r="T28"/>
  <c r="T29"/>
  <c r="T30"/>
  <c r="T31"/>
  <c r="N25"/>
  <c r="N29"/>
  <c r="C50" l="1"/>
  <c r="C32"/>
  <c r="C52" l="1"/>
  <c r="H52" l="1"/>
</calcChain>
</file>

<file path=xl/comments1.xml><?xml version="1.0" encoding="utf-8"?>
<comments xmlns="http://schemas.openxmlformats.org/spreadsheetml/2006/main">
  <authors>
    <author>utente</author>
  </authors>
  <commentList>
    <comment ref="Z14" authorId="0">
      <text>
        <r>
          <rPr>
            <b/>
            <sz val="8"/>
            <color indexed="81"/>
            <rFont val="Tahoma"/>
            <family val="2"/>
          </rPr>
          <t>utente: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<sst xmlns="http://schemas.openxmlformats.org/spreadsheetml/2006/main" count="128" uniqueCount="52">
  <si>
    <t>mm</t>
  </si>
  <si>
    <t>W/el.</t>
  </si>
  <si>
    <t>el.</t>
  </si>
  <si>
    <t>L/el.</t>
  </si>
  <si>
    <t>T.</t>
  </si>
  <si>
    <t xml:space="preserve">dT </t>
  </si>
  <si>
    <t>h</t>
  </si>
  <si>
    <t>Ambiente</t>
  </si>
  <si>
    <t>amb.</t>
  </si>
  <si>
    <t>entr.</t>
  </si>
  <si>
    <t>rad.</t>
  </si>
  <si>
    <t>media</t>
  </si>
  <si>
    <t>W</t>
  </si>
  <si>
    <t>litri</t>
  </si>
  <si>
    <t>Zona</t>
  </si>
  <si>
    <t>Piano</t>
  </si>
  <si>
    <t>Totale zona:</t>
  </si>
  <si>
    <t>Classe energetica</t>
  </si>
  <si>
    <t>W/m3</t>
  </si>
  <si>
    <t>Altezza ambienti</t>
  </si>
  <si>
    <t>m</t>
  </si>
  <si>
    <t>Cl.e.</t>
  </si>
  <si>
    <t>Dispers. Termica</t>
  </si>
  <si>
    <t xml:space="preserve">Temperatura caldaia </t>
  </si>
  <si>
    <t>°C</t>
  </si>
  <si>
    <t>S.</t>
  </si>
  <si>
    <t>m2</t>
  </si>
  <si>
    <t>Q</t>
  </si>
  <si>
    <t>Cucina</t>
  </si>
  <si>
    <t>Soggiorno</t>
  </si>
  <si>
    <t>Bagno</t>
  </si>
  <si>
    <t>Servizio</t>
  </si>
  <si>
    <t>giorno</t>
  </si>
  <si>
    <t>terra</t>
  </si>
  <si>
    <t>Camera</t>
  </si>
  <si>
    <t xml:space="preserve">H </t>
  </si>
  <si>
    <t>N°</t>
  </si>
  <si>
    <t>primo</t>
  </si>
  <si>
    <t>L1</t>
  </si>
  <si>
    <t>totale complessivo</t>
  </si>
  <si>
    <t>notte</t>
  </si>
  <si>
    <t>RIPORTO SCHEMA PLANIMETRICO</t>
  </si>
  <si>
    <t>D</t>
  </si>
  <si>
    <t>pos.</t>
  </si>
  <si>
    <t>Disimpegno</t>
  </si>
  <si>
    <t>Studio</t>
  </si>
  <si>
    <t>Atrio</t>
  </si>
  <si>
    <t>Elementi</t>
  </si>
  <si>
    <t>Antiblagno</t>
  </si>
  <si>
    <t>K=1,30</t>
  </si>
  <si>
    <t>K=1,335</t>
  </si>
  <si>
    <t>Litri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</si>
</sst>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000"/>
  </numFmts>
  <fonts count="40">
    <font>
      <sz val="11"/>
      <color theme="1"/>
      <name val="Calibri"/>
      <family val="2"/>
      <scheme val="minor"/>
    </font>
    <font>
      <sz val="20"/>
      <color theme="1"/>
      <name val="Arial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20"/>
      <color theme="1"/>
      <name val="Arial Narrow"/>
      <family val="2"/>
    </font>
    <font>
      <b/>
      <sz val="20"/>
      <color theme="1"/>
      <name val="Arial Narrow"/>
      <family val="2"/>
    </font>
    <font>
      <b/>
      <sz val="20"/>
      <color theme="1"/>
      <name val="Arial"/>
      <family val="2"/>
    </font>
    <font>
      <sz val="20"/>
      <name val="Arial Narrow"/>
      <family val="2"/>
    </font>
    <font>
      <b/>
      <sz val="20"/>
      <name val="Arial Narrow"/>
      <family val="2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20"/>
      <color indexed="12"/>
      <name val="Arial Narrow"/>
      <family val="2"/>
    </font>
    <font>
      <sz val="16"/>
      <color theme="1"/>
      <name val="Calibri"/>
      <family val="2"/>
      <scheme val="minor"/>
    </font>
    <font>
      <sz val="20"/>
      <name val="Arial"/>
      <family val="2"/>
    </font>
    <font>
      <b/>
      <sz val="20"/>
      <color rgb="FFC00000"/>
      <name val="Arial"/>
      <family val="2"/>
    </font>
    <font>
      <b/>
      <sz val="22"/>
      <color rgb="FF0070C0"/>
      <name val="Arial Black"/>
      <family val="2"/>
    </font>
    <font>
      <sz val="22"/>
      <color rgb="FF0070C0"/>
      <name val="Arial Black"/>
      <family val="2"/>
    </font>
    <font>
      <sz val="24"/>
      <color theme="1"/>
      <name val="Arial Narrow"/>
      <family val="2"/>
    </font>
    <font>
      <u/>
      <sz val="11"/>
      <color theme="10"/>
      <name val="Calibri"/>
      <family val="2"/>
    </font>
    <font>
      <sz val="24"/>
      <color theme="1"/>
      <name val="Arial"/>
      <family val="2"/>
    </font>
    <font>
      <b/>
      <sz val="22"/>
      <color rgb="FFFF0000"/>
      <name val="Arial Black"/>
      <family val="2"/>
    </font>
    <font>
      <sz val="22"/>
      <color rgb="FFFF0000"/>
      <name val="Arial Black"/>
      <family val="2"/>
    </font>
    <font>
      <i/>
      <sz val="20"/>
      <color theme="1"/>
      <name val="Arial Narrow"/>
      <family val="2"/>
    </font>
    <font>
      <u/>
      <sz val="20"/>
      <color theme="10"/>
      <name val="Arial Narrow"/>
      <family val="2"/>
    </font>
    <font>
      <sz val="20"/>
      <color theme="0"/>
      <name val="Arial Narrow"/>
      <family val="2"/>
    </font>
    <font>
      <b/>
      <sz val="20"/>
      <color theme="0"/>
      <name val="Arial Narrow"/>
      <family val="2"/>
    </font>
    <font>
      <b/>
      <sz val="20"/>
      <color rgb="FFFF0000"/>
      <name val="Arial Narrow"/>
      <family val="2"/>
    </font>
    <font>
      <b/>
      <sz val="20"/>
      <color rgb="FF0070C0"/>
      <name val="Arial Narrow"/>
      <family val="2"/>
    </font>
    <font>
      <sz val="11"/>
      <color theme="1"/>
      <name val="Arial"/>
      <family val="2"/>
    </font>
    <font>
      <b/>
      <sz val="20"/>
      <color rgb="FF0000FF"/>
      <name val="Arial Narrow"/>
      <family val="2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sz val="16"/>
      <name val="Arial Narrow"/>
      <family val="2"/>
    </font>
    <font>
      <b/>
      <sz val="16"/>
      <name val="Arial Narrow"/>
      <family val="2"/>
    </font>
    <font>
      <b/>
      <sz val="20"/>
      <name val="Arial"/>
      <family val="2"/>
    </font>
    <font>
      <sz val="28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285">
    <xf numFmtId="0" fontId="0" fillId="0" borderId="0" xfId="0"/>
    <xf numFmtId="49" fontId="0" fillId="0" borderId="0" xfId="0" applyNumberFormat="1" applyFill="1" applyBorder="1" applyAlignment="1" applyProtection="1"/>
    <xf numFmtId="0" fontId="0" fillId="0" borderId="0" xfId="0" applyProtection="1"/>
    <xf numFmtId="0" fontId="1" fillId="0" borderId="0" xfId="0" applyFont="1" applyProtection="1"/>
    <xf numFmtId="0" fontId="1" fillId="0" borderId="0" xfId="0" applyFont="1" applyBorder="1" applyProtection="1"/>
    <xf numFmtId="0" fontId="0" fillId="0" borderId="0" xfId="0" applyBorder="1" applyProtection="1"/>
    <xf numFmtId="0" fontId="1" fillId="0" borderId="0" xfId="0" applyFont="1" applyBorder="1" applyAlignment="1" applyProtection="1">
      <alignment horizontal="center"/>
    </xf>
    <xf numFmtId="0" fontId="5" fillId="0" borderId="0" xfId="0" applyFont="1" applyBorder="1" applyProtection="1"/>
    <xf numFmtId="0" fontId="4" fillId="0" borderId="0" xfId="0" applyFont="1" applyBorder="1" applyProtection="1"/>
    <xf numFmtId="0" fontId="3" fillId="0" borderId="0" xfId="0" applyFont="1" applyBorder="1" applyProtection="1"/>
    <xf numFmtId="0" fontId="6" fillId="0" borderId="0" xfId="0" applyFont="1" applyBorder="1" applyAlignment="1" applyProtection="1">
      <alignment horizontal="center"/>
    </xf>
    <xf numFmtId="0" fontId="2" fillId="0" borderId="0" xfId="0" applyFont="1" applyBorder="1" applyProtection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9" fillId="0" borderId="0" xfId="0" applyFont="1" applyProtection="1"/>
    <xf numFmtId="0" fontId="9" fillId="0" borderId="0" xfId="0" applyFont="1" applyBorder="1" applyProtection="1"/>
    <xf numFmtId="0" fontId="0" fillId="0" borderId="0" xfId="0" applyFill="1" applyBorder="1"/>
    <xf numFmtId="0" fontId="4" fillId="0" borderId="0" xfId="0" applyFont="1" applyFill="1" applyBorder="1"/>
    <xf numFmtId="0" fontId="7" fillId="0" borderId="0" xfId="0" applyFont="1" applyFill="1" applyBorder="1"/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Protection="1">
      <protection locked="0"/>
    </xf>
    <xf numFmtId="165" fontId="12" fillId="0" borderId="0" xfId="0" applyNumberFormat="1" applyFont="1" applyFill="1" applyBorder="1" applyAlignment="1">
      <alignment horizontal="center"/>
    </xf>
    <xf numFmtId="164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left"/>
      <protection locked="0"/>
    </xf>
    <xf numFmtId="164" fontId="1" fillId="0" borderId="0" xfId="0" applyNumberFormat="1" applyFont="1" applyFill="1" applyBorder="1" applyAlignment="1" applyProtection="1">
      <alignment horizontal="center" vertical="center"/>
    </xf>
    <xf numFmtId="1" fontId="1" fillId="0" borderId="0" xfId="0" applyNumberFormat="1" applyFont="1" applyFill="1" applyBorder="1" applyAlignment="1" applyProtection="1">
      <alignment horizontal="center" vertical="center"/>
      <protection locked="0" hidden="1"/>
    </xf>
    <xf numFmtId="0" fontId="1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6" fillId="0" borderId="0" xfId="0" applyFont="1" applyFill="1" applyBorder="1" applyAlignment="1">
      <alignment vertical="center"/>
    </xf>
    <xf numFmtId="0" fontId="0" fillId="0" borderId="0" xfId="0" applyProtection="1">
      <protection locked="0" hidden="1"/>
    </xf>
    <xf numFmtId="0" fontId="0" fillId="0" borderId="0" xfId="0" applyBorder="1" applyProtection="1">
      <protection locked="0" hidden="1"/>
    </xf>
    <xf numFmtId="0" fontId="0" fillId="0" borderId="0" xfId="0" applyFill="1" applyBorder="1" applyProtection="1"/>
    <xf numFmtId="0" fontId="6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horizontal="left"/>
      <protection locked="0" hidden="1"/>
    </xf>
    <xf numFmtId="0" fontId="1" fillId="0" borderId="0" xfId="0" applyFont="1" applyFill="1" applyBorder="1" applyAlignment="1" applyProtection="1">
      <alignment horizontal="center" vertical="center"/>
      <protection locked="0" hidden="1"/>
    </xf>
    <xf numFmtId="1" fontId="1" fillId="0" borderId="0" xfId="0" applyNumberFormat="1" applyFont="1" applyFill="1" applyBorder="1" applyAlignment="1" applyProtection="1">
      <alignment horizontal="center" vertical="center"/>
      <protection hidden="1"/>
    </xf>
    <xf numFmtId="1" fontId="14" fillId="0" borderId="0" xfId="0" applyNumberFormat="1" applyFont="1" applyFill="1" applyBorder="1" applyAlignment="1" applyProtection="1">
      <alignment horizontal="center" vertical="center"/>
      <protection hidden="1"/>
    </xf>
    <xf numFmtId="164" fontId="14" fillId="0" borderId="0" xfId="0" applyNumberFormat="1" applyFont="1" applyFill="1" applyBorder="1" applyAlignment="1" applyProtection="1">
      <alignment horizontal="center"/>
      <protection hidden="1"/>
    </xf>
    <xf numFmtId="0" fontId="0" fillId="0" borderId="0" xfId="0" applyFill="1" applyBorder="1" applyProtection="1">
      <protection locked="0" hidden="1"/>
    </xf>
    <xf numFmtId="0" fontId="7" fillId="0" borderId="0" xfId="0" applyFont="1" applyFill="1" applyBorder="1" applyAlignment="1" applyProtection="1">
      <protection locked="0" hidden="1"/>
    </xf>
    <xf numFmtId="164" fontId="14" fillId="0" borderId="0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Protection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/>
      <protection locked="0" hidden="1"/>
    </xf>
    <xf numFmtId="0" fontId="4" fillId="0" borderId="0" xfId="0" applyFont="1" applyAlignment="1" applyProtection="1">
      <alignment horizontal="left" vertical="center"/>
    </xf>
    <xf numFmtId="1" fontId="4" fillId="0" borderId="0" xfId="0" applyNumberFormat="1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Alignment="1" applyProtection="1">
      <alignment horizontal="center"/>
      <protection hidden="1"/>
    </xf>
    <xf numFmtId="0" fontId="9" fillId="0" borderId="0" xfId="0" applyFont="1" applyFill="1" applyBorder="1" applyAlignment="1">
      <alignment vertical="center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 vertical="center"/>
      <protection locked="0"/>
    </xf>
    <xf numFmtId="164" fontId="4" fillId="0" borderId="0" xfId="0" applyNumberFormat="1" applyFont="1" applyFill="1" applyBorder="1" applyAlignment="1" applyProtection="1">
      <alignment horizontal="center"/>
      <protection locked="0"/>
    </xf>
    <xf numFmtId="164" fontId="4" fillId="0" borderId="0" xfId="0" applyNumberFormat="1" applyFont="1" applyFill="1" applyBorder="1" applyAlignment="1" applyProtection="1">
      <alignment horizontal="center"/>
      <protection hidden="1"/>
    </xf>
    <xf numFmtId="1" fontId="1" fillId="0" borderId="0" xfId="0" applyNumberFormat="1" applyFont="1" applyFill="1" applyBorder="1" applyAlignment="1" applyProtection="1">
      <alignment horizontal="center" vertical="center"/>
    </xf>
    <xf numFmtId="164" fontId="14" fillId="0" borderId="0" xfId="0" applyNumberFormat="1" applyFont="1" applyFill="1" applyBorder="1" applyAlignment="1" applyProtection="1">
      <alignment horizontal="center"/>
      <protection locked="0" hidden="1"/>
    </xf>
    <xf numFmtId="0" fontId="0" fillId="0" borderId="0" xfId="0" applyFill="1" applyBorder="1" applyProtection="1">
      <protection locked="0"/>
    </xf>
    <xf numFmtId="0" fontId="4" fillId="0" borderId="0" xfId="0" applyFont="1" applyFill="1" applyBorder="1" applyAlignment="1" applyProtection="1">
      <alignment horizontal="left" vertical="center"/>
    </xf>
    <xf numFmtId="1" fontId="1" fillId="0" borderId="0" xfId="0" applyNumberFormat="1" applyFont="1" applyFill="1" applyBorder="1" applyAlignment="1" applyProtection="1">
      <alignment vertical="center"/>
      <protection locked="0" hidden="1"/>
    </xf>
    <xf numFmtId="0" fontId="18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49" fontId="20" fillId="0" borderId="0" xfId="0" applyNumberFormat="1" applyFont="1" applyFill="1" applyBorder="1" applyAlignment="1" applyProtection="1"/>
    <xf numFmtId="1" fontId="4" fillId="0" borderId="0" xfId="0" applyNumberFormat="1" applyFont="1" applyFill="1" applyBorder="1" applyAlignment="1" applyProtection="1">
      <alignment horizontal="center" vertical="center"/>
      <protection locked="0" hidden="1"/>
    </xf>
    <xf numFmtId="1" fontId="4" fillId="0" borderId="0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locked="0"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49" fontId="4" fillId="0" borderId="0" xfId="0" applyNumberFormat="1" applyFont="1" applyFill="1" applyBorder="1" applyAlignment="1" applyProtection="1">
      <alignment horizontal="center" vertical="center"/>
    </xf>
    <xf numFmtId="164" fontId="24" fillId="0" borderId="0" xfId="1" applyNumberFormat="1" applyFont="1" applyFill="1" applyBorder="1" applyAlignment="1" applyProtection="1">
      <alignment horizontal="center" vertical="center"/>
      <protection hidden="1"/>
    </xf>
    <xf numFmtId="49" fontId="23" fillId="0" borderId="0" xfId="0" applyNumberFormat="1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/>
    <xf numFmtId="1" fontId="26" fillId="0" borderId="0" xfId="0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vertical="center"/>
    </xf>
    <xf numFmtId="0" fontId="28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/>
    <xf numFmtId="0" fontId="29" fillId="0" borderId="0" xfId="0" applyFont="1" applyAlignment="1">
      <alignment horizontal="justify"/>
    </xf>
    <xf numFmtId="0" fontId="27" fillId="0" borderId="0" xfId="0" applyFont="1" applyAlignment="1">
      <alignment horizontal="justify"/>
    </xf>
    <xf numFmtId="0" fontId="4" fillId="0" borderId="0" xfId="0" applyFont="1"/>
    <xf numFmtId="0" fontId="30" fillId="0" borderId="0" xfId="0" applyFont="1"/>
    <xf numFmtId="2" fontId="7" fillId="0" borderId="0" xfId="0" applyNumberFormat="1" applyFont="1" applyFill="1" applyBorder="1" applyAlignment="1" applyProtection="1">
      <alignment horizontal="center" vertical="center"/>
      <protection locked="0" hidden="1"/>
    </xf>
    <xf numFmtId="0" fontId="7" fillId="0" borderId="0" xfId="1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0" xfId="0" applyFont="1" applyBorder="1" applyAlignment="1">
      <alignment horizontal="justify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justify"/>
    </xf>
    <xf numFmtId="0" fontId="5" fillId="0" borderId="0" xfId="0" applyFont="1" applyBorder="1"/>
    <xf numFmtId="0" fontId="31" fillId="0" borderId="0" xfId="0" applyFont="1"/>
    <xf numFmtId="0" fontId="32" fillId="0" borderId="0" xfId="0" applyFont="1" applyBorder="1"/>
    <xf numFmtId="0" fontId="0" fillId="0" borderId="0" xfId="0" applyBorder="1" applyAlignment="1">
      <alignment horizontal="center"/>
    </xf>
    <xf numFmtId="0" fontId="33" fillId="0" borderId="0" xfId="0" applyFont="1" applyBorder="1" applyAlignment="1">
      <alignment horizontal="center"/>
    </xf>
    <xf numFmtId="1" fontId="33" fillId="0" borderId="0" xfId="0" applyNumberFormat="1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4" fillId="0" borderId="7" xfId="0" applyFont="1" applyBorder="1"/>
    <xf numFmtId="0" fontId="34" fillId="0" borderId="0" xfId="0" applyFont="1" applyBorder="1"/>
    <xf numFmtId="0" fontId="34" fillId="0" borderId="0" xfId="0" applyFont="1" applyFill="1" applyBorder="1" applyAlignment="1">
      <alignment horizontal="center"/>
    </xf>
    <xf numFmtId="1" fontId="34" fillId="0" borderId="0" xfId="0" applyNumberFormat="1" applyFont="1" applyBorder="1" applyAlignment="1">
      <alignment horizontal="center"/>
    </xf>
    <xf numFmtId="0" fontId="34" fillId="0" borderId="0" xfId="0" applyFont="1" applyBorder="1" applyAlignment="1">
      <alignment horizontal="left"/>
    </xf>
    <xf numFmtId="1" fontId="7" fillId="0" borderId="0" xfId="0" applyNumberFormat="1" applyFont="1" applyBorder="1" applyAlignment="1">
      <alignment horizontal="center"/>
    </xf>
    <xf numFmtId="1" fontId="7" fillId="0" borderId="0" xfId="0" applyNumberFormat="1" applyFont="1" applyBorder="1" applyAlignment="1">
      <alignment horizontal="center" vertical="center"/>
    </xf>
    <xf numFmtId="0" fontId="4" fillId="0" borderId="12" xfId="0" applyFont="1" applyBorder="1"/>
    <xf numFmtId="0" fontId="4" fillId="0" borderId="12" xfId="0" applyFont="1" applyBorder="1" applyAlignment="1" applyProtection="1">
      <alignment horizontal="center" vertical="center"/>
    </xf>
    <xf numFmtId="0" fontId="4" fillId="0" borderId="1" xfId="0" applyFont="1" applyBorder="1" applyProtection="1"/>
    <xf numFmtId="0" fontId="4" fillId="0" borderId="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0" fillId="0" borderId="0" xfId="0" applyAlignment="1">
      <alignment horizontal="center"/>
    </xf>
    <xf numFmtId="0" fontId="16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6" fillId="0" borderId="0" xfId="0" applyFont="1" applyBorder="1" applyAlignment="1"/>
    <xf numFmtId="0" fontId="17" fillId="0" borderId="0" xfId="0" applyFont="1" applyBorder="1" applyAlignment="1"/>
    <xf numFmtId="0" fontId="0" fillId="0" borderId="0" xfId="0" applyProtection="1">
      <protection locked="0"/>
    </xf>
    <xf numFmtId="49" fontId="0" fillId="0" borderId="0" xfId="0" applyNumberFormat="1" applyFill="1" applyBorder="1" applyAlignment="1" applyProtection="1">
      <protection locked="0"/>
    </xf>
    <xf numFmtId="0" fontId="17" fillId="0" borderId="0" xfId="0" applyFont="1" applyBorder="1" applyAlignment="1" applyProtection="1">
      <protection locked="0"/>
    </xf>
    <xf numFmtId="0" fontId="22" fillId="0" borderId="0" xfId="0" applyFont="1" applyBorder="1" applyAlignment="1" applyProtection="1">
      <alignment vertical="center"/>
      <protection locked="0"/>
    </xf>
    <xf numFmtId="0" fontId="17" fillId="0" borderId="0" xfId="0" applyFont="1" applyBorder="1" applyAlignment="1" applyProtection="1">
      <alignment vertical="center"/>
      <protection locked="0"/>
    </xf>
    <xf numFmtId="49" fontId="20" fillId="0" borderId="0" xfId="0" applyNumberFormat="1" applyFont="1" applyFill="1" applyBorder="1" applyAlignment="1" applyProtection="1">
      <protection locked="0"/>
    </xf>
    <xf numFmtId="0" fontId="0" fillId="0" borderId="0" xfId="0" applyBorder="1" applyProtection="1">
      <protection locked="0"/>
    </xf>
    <xf numFmtId="2" fontId="9" fillId="0" borderId="0" xfId="0" applyNumberFormat="1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Border="1" applyAlignment="1" applyProtection="1">
      <alignment horizontal="left" vertical="center"/>
      <protection locked="0" hidden="1"/>
    </xf>
    <xf numFmtId="2" fontId="6" fillId="0" borderId="0" xfId="0" applyNumberFormat="1" applyFont="1" applyFill="1" applyBorder="1" applyAlignment="1" applyProtection="1">
      <alignment horizontal="center" vertical="center"/>
      <protection locked="0"/>
    </xf>
    <xf numFmtId="1" fontId="10" fillId="0" borderId="0" xfId="0" applyNumberFormat="1" applyFont="1" applyFill="1" applyBorder="1" applyAlignment="1" applyProtection="1">
      <alignment horizontal="left" vertical="center"/>
      <protection locked="0" hidden="1"/>
    </xf>
    <xf numFmtId="2" fontId="15" fillId="0" borderId="0" xfId="0" applyNumberFormat="1" applyFont="1" applyFill="1" applyBorder="1" applyAlignment="1" applyProtection="1">
      <alignment horizontal="center" vertical="center"/>
      <protection locked="0"/>
    </xf>
    <xf numFmtId="2" fontId="9" fillId="0" borderId="0" xfId="0" applyNumberFormat="1" applyFont="1" applyFill="1" applyBorder="1" applyAlignment="1" applyProtection="1">
      <alignment horizontal="center" vertical="center"/>
      <protection locked="0"/>
    </xf>
    <xf numFmtId="1" fontId="9" fillId="0" borderId="0" xfId="0" applyNumberFormat="1" applyFont="1" applyFill="1" applyBorder="1" applyAlignment="1" applyProtection="1">
      <alignment horizontal="left" vertical="center"/>
      <protection locked="0"/>
    </xf>
    <xf numFmtId="0" fontId="7" fillId="0" borderId="0" xfId="0" applyFont="1" applyProtection="1">
      <protection locked="0"/>
    </xf>
    <xf numFmtId="2" fontId="7" fillId="0" borderId="0" xfId="0" applyNumberFormat="1" applyFont="1" applyProtection="1">
      <protection locked="0"/>
    </xf>
    <xf numFmtId="2" fontId="7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2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 hidden="1"/>
    </xf>
    <xf numFmtId="0" fontId="4" fillId="2" borderId="1" xfId="0" applyFont="1" applyFill="1" applyBorder="1" applyAlignment="1" applyProtection="1">
      <alignment horizontal="center" vertical="center"/>
      <protection locked="0" hidden="1"/>
    </xf>
    <xf numFmtId="0" fontId="7" fillId="2" borderId="2" xfId="0" applyFont="1" applyFill="1" applyBorder="1" applyAlignment="1" applyProtection="1">
      <alignment horizontal="center" vertical="center"/>
      <protection locked="0" hidden="1"/>
    </xf>
    <xf numFmtId="0" fontId="35" fillId="0" borderId="1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164" fontId="7" fillId="3" borderId="12" xfId="0" applyNumberFormat="1" applyFont="1" applyFill="1" applyBorder="1" applyAlignment="1" applyProtection="1">
      <alignment horizontal="center"/>
      <protection hidden="1"/>
    </xf>
    <xf numFmtId="164" fontId="7" fillId="3" borderId="1" xfId="0" applyNumberFormat="1" applyFont="1" applyFill="1" applyBorder="1" applyAlignment="1" applyProtection="1">
      <alignment horizontal="center"/>
      <protection hidden="1"/>
    </xf>
    <xf numFmtId="1" fontId="7" fillId="3" borderId="8" xfId="0" applyNumberFormat="1" applyFont="1" applyFill="1" applyBorder="1" applyAlignment="1" applyProtection="1">
      <alignment horizontal="center" vertical="center"/>
      <protection hidden="1"/>
    </xf>
    <xf numFmtId="164" fontId="7" fillId="3" borderId="2" xfId="0" applyNumberFormat="1" applyFont="1" applyFill="1" applyBorder="1" applyAlignment="1" applyProtection="1">
      <alignment horizontal="center"/>
      <protection hidden="1"/>
    </xf>
    <xf numFmtId="0" fontId="34" fillId="0" borderId="7" xfId="0" applyFont="1" applyBorder="1" applyProtection="1">
      <protection hidden="1"/>
    </xf>
    <xf numFmtId="0" fontId="7" fillId="0" borderId="0" xfId="0" applyFont="1" applyBorder="1" applyProtection="1">
      <protection hidden="1"/>
    </xf>
    <xf numFmtId="0" fontId="0" fillId="0" borderId="0" xfId="0" applyProtection="1">
      <protection hidden="1"/>
    </xf>
    <xf numFmtId="0" fontId="34" fillId="0" borderId="0" xfId="0" applyFont="1" applyBorder="1" applyProtection="1">
      <protection hidden="1"/>
    </xf>
    <xf numFmtId="0" fontId="34" fillId="0" borderId="0" xfId="0" applyFont="1" applyProtection="1">
      <protection hidden="1"/>
    </xf>
    <xf numFmtId="166" fontId="34" fillId="0" borderId="0" xfId="0" applyNumberFormat="1" applyFont="1" applyBorder="1" applyProtection="1">
      <protection hidden="1"/>
    </xf>
    <xf numFmtId="0" fontId="34" fillId="0" borderId="0" xfId="0" applyFont="1" applyBorder="1" applyAlignment="1" applyProtection="1">
      <alignment horizontal="left"/>
      <protection hidden="1"/>
    </xf>
    <xf numFmtId="1" fontId="34" fillId="0" borderId="0" xfId="0" applyNumberFormat="1" applyFont="1" applyBorder="1" applyAlignment="1" applyProtection="1">
      <alignment horizontal="center"/>
      <protection hidden="1"/>
    </xf>
    <xf numFmtId="1" fontId="33" fillId="0" borderId="0" xfId="0" applyNumberFormat="1" applyFont="1" applyBorder="1" applyAlignment="1" applyProtection="1">
      <alignment horizontal="center"/>
      <protection hidden="1"/>
    </xf>
    <xf numFmtId="0" fontId="33" fillId="0" borderId="0" xfId="0" applyFont="1" applyBorder="1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0" fontId="1" fillId="0" borderId="0" xfId="0" applyFont="1" applyBorder="1" applyAlignment="1" applyProtection="1">
      <alignment horizontal="center"/>
      <protection hidden="1"/>
    </xf>
    <xf numFmtId="0" fontId="7" fillId="2" borderId="4" xfId="0" applyNumberFormat="1" applyFont="1" applyFill="1" applyBorder="1" applyAlignment="1" applyProtection="1">
      <alignment horizontal="center" vertical="center"/>
      <protection locked="0" hidden="1"/>
    </xf>
    <xf numFmtId="0" fontId="4" fillId="2" borderId="4" xfId="0" applyFont="1" applyFill="1" applyBorder="1" applyAlignment="1" applyProtection="1">
      <alignment horizontal="center"/>
      <protection locked="0" hidden="1"/>
    </xf>
    <xf numFmtId="0" fontId="7" fillId="2" borderId="5" xfId="0" applyFont="1" applyFill="1" applyBorder="1" applyAlignment="1" applyProtection="1">
      <alignment horizontal="center"/>
      <protection locked="0" hidden="1"/>
    </xf>
    <xf numFmtId="0" fontId="7" fillId="2" borderId="7" xfId="0" applyFont="1" applyFill="1" applyBorder="1" applyAlignment="1" applyProtection="1">
      <alignment horizontal="center" vertical="center"/>
      <protection locked="0" hidden="1"/>
    </xf>
    <xf numFmtId="0" fontId="4" fillId="2" borderId="7" xfId="0" applyFont="1" applyFill="1" applyBorder="1" applyAlignment="1" applyProtection="1">
      <alignment horizontal="center"/>
      <protection locked="0" hidden="1"/>
    </xf>
    <xf numFmtId="0" fontId="7" fillId="2" borderId="0" xfId="0" applyFont="1" applyFill="1" applyBorder="1" applyAlignment="1" applyProtection="1">
      <alignment horizontal="center"/>
      <protection locked="0" hidden="1"/>
    </xf>
    <xf numFmtId="0" fontId="7" fillId="2" borderId="9" xfId="0" applyFont="1" applyFill="1" applyBorder="1" applyAlignment="1" applyProtection="1">
      <alignment horizontal="center" vertical="center"/>
      <protection locked="0" hidden="1"/>
    </xf>
    <xf numFmtId="0" fontId="4" fillId="2" borderId="9" xfId="0" applyFont="1" applyFill="1" applyBorder="1" applyAlignment="1" applyProtection="1">
      <alignment horizontal="center"/>
      <protection locked="0" hidden="1"/>
    </xf>
    <xf numFmtId="0" fontId="7" fillId="2" borderId="10" xfId="0" applyFont="1" applyFill="1" applyBorder="1" applyAlignment="1" applyProtection="1">
      <alignment horizontal="center"/>
      <protection locked="0" hidden="1"/>
    </xf>
    <xf numFmtId="0" fontId="7" fillId="2" borderId="12" xfId="0" applyFont="1" applyFill="1" applyBorder="1" applyProtection="1">
      <protection locked="0" hidden="1"/>
    </xf>
    <xf numFmtId="0" fontId="7" fillId="2" borderId="1" xfId="0" applyFont="1" applyFill="1" applyBorder="1" applyProtection="1">
      <protection locked="0" hidden="1"/>
    </xf>
    <xf numFmtId="0" fontId="7" fillId="2" borderId="2" xfId="0" applyFont="1" applyFill="1" applyBorder="1" applyProtection="1">
      <protection locked="0" hidden="1"/>
    </xf>
    <xf numFmtId="164" fontId="7" fillId="2" borderId="5" xfId="0" applyNumberFormat="1" applyFont="1" applyFill="1" applyBorder="1" applyAlignment="1" applyProtection="1">
      <alignment horizontal="center" vertical="center"/>
      <protection locked="0" hidden="1"/>
    </xf>
    <xf numFmtId="164" fontId="7" fillId="2" borderId="0" xfId="0" applyNumberFormat="1" applyFont="1" applyFill="1" applyBorder="1" applyAlignment="1" applyProtection="1">
      <alignment horizontal="center" vertical="center"/>
      <protection locked="0" hidden="1"/>
    </xf>
    <xf numFmtId="164" fontId="7" fillId="2" borderId="10" xfId="0" applyNumberFormat="1" applyFont="1" applyFill="1" applyBorder="1" applyAlignment="1" applyProtection="1">
      <alignment horizontal="center" vertical="center"/>
      <protection locked="0" hidden="1"/>
    </xf>
    <xf numFmtId="0" fontId="34" fillId="0" borderId="7" xfId="0" applyFont="1" applyBorder="1" applyProtection="1"/>
    <xf numFmtId="0" fontId="7" fillId="0" borderId="0" xfId="0" applyFont="1" applyBorder="1" applyProtection="1"/>
    <xf numFmtId="0" fontId="6" fillId="0" borderId="0" xfId="0" applyFont="1" applyFill="1" applyBorder="1" applyAlignment="1" applyProtection="1">
      <alignment vertical="center"/>
    </xf>
    <xf numFmtId="0" fontId="29" fillId="0" borderId="0" xfId="0" applyFont="1" applyAlignment="1" applyProtection="1">
      <alignment horizontal="justify"/>
    </xf>
    <xf numFmtId="0" fontId="27" fillId="0" borderId="0" xfId="0" applyFont="1" applyAlignment="1" applyProtection="1">
      <alignment horizontal="justify"/>
    </xf>
    <xf numFmtId="0" fontId="30" fillId="0" borderId="0" xfId="0" applyFont="1" applyProtection="1"/>
    <xf numFmtId="164" fontId="7" fillId="0" borderId="0" xfId="0" applyNumberFormat="1" applyFont="1" applyBorder="1" applyAlignment="1" applyProtection="1">
      <alignment horizontal="center"/>
    </xf>
    <xf numFmtId="2" fontId="7" fillId="0" borderId="0" xfId="0" applyNumberFormat="1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34" fillId="2" borderId="4" xfId="0" applyNumberFormat="1" applyFont="1" applyFill="1" applyBorder="1" applyAlignment="1" applyProtection="1">
      <alignment horizontal="center" vertical="center"/>
      <protection locked="0" hidden="1"/>
    </xf>
    <xf numFmtId="0" fontId="7" fillId="2" borderId="12" xfId="0" applyFont="1" applyFill="1" applyBorder="1" applyAlignment="1" applyProtection="1">
      <alignment vertical="center"/>
      <protection locked="0" hidden="1"/>
    </xf>
    <xf numFmtId="0" fontId="34" fillId="2" borderId="7" xfId="0" applyFont="1" applyFill="1" applyBorder="1" applyAlignment="1" applyProtection="1">
      <alignment horizontal="center" vertical="center"/>
      <protection locked="0" hidden="1"/>
    </xf>
    <xf numFmtId="0" fontId="7" fillId="2" borderId="1" xfId="0" applyFont="1" applyFill="1" applyBorder="1" applyAlignment="1" applyProtection="1">
      <alignment vertical="center"/>
      <protection locked="0" hidden="1"/>
    </xf>
    <xf numFmtId="0" fontId="4" fillId="2" borderId="7" xfId="0" applyFont="1" applyFill="1" applyBorder="1" applyAlignment="1" applyProtection="1">
      <alignment horizontal="center" vertical="center"/>
      <protection locked="0" hidden="1"/>
    </xf>
    <xf numFmtId="0" fontId="34" fillId="2" borderId="9" xfId="0" applyFont="1" applyFill="1" applyBorder="1" applyAlignment="1" applyProtection="1">
      <alignment horizontal="center" vertical="center"/>
      <protection locked="0" hidden="1"/>
    </xf>
    <xf numFmtId="0" fontId="35" fillId="0" borderId="0" xfId="0" applyFont="1" applyFill="1" applyBorder="1" applyAlignment="1" applyProtection="1">
      <alignment horizontal="center" vertical="center"/>
      <protection hidden="1"/>
    </xf>
    <xf numFmtId="0" fontId="35" fillId="3" borderId="3" xfId="0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1" fontId="36" fillId="0" borderId="0" xfId="0" applyNumberFormat="1" applyFont="1" applyFill="1" applyBorder="1" applyAlignment="1" applyProtection="1">
      <alignment horizontal="center" vertical="center"/>
      <protection hidden="1"/>
    </xf>
    <xf numFmtId="1" fontId="7" fillId="0" borderId="12" xfId="0" applyNumberFormat="1" applyFont="1" applyBorder="1" applyAlignment="1">
      <alignment horizontal="center" vertical="center"/>
    </xf>
    <xf numFmtId="0" fontId="7" fillId="2" borderId="0" xfId="0" applyFont="1" applyFill="1" applyBorder="1" applyProtection="1">
      <protection locked="0" hidden="1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" fontId="8" fillId="0" borderId="0" xfId="0" applyNumberFormat="1" applyFont="1" applyFill="1" applyBorder="1" applyAlignment="1" applyProtection="1">
      <alignment horizontal="center" vertical="center"/>
      <protection hidden="1"/>
    </xf>
    <xf numFmtId="164" fontId="8" fillId="0" borderId="0" xfId="0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horizontal="center" vertical="center"/>
      <protection hidden="1"/>
    </xf>
    <xf numFmtId="1" fontId="7" fillId="3" borderId="13" xfId="0" applyNumberFormat="1" applyFont="1" applyFill="1" applyBorder="1" applyAlignment="1" applyProtection="1">
      <alignment horizontal="center" vertical="center"/>
      <protection hidden="1"/>
    </xf>
    <xf numFmtId="164" fontId="7" fillId="3" borderId="19" xfId="0" applyNumberFormat="1" applyFont="1" applyFill="1" applyBorder="1" applyAlignment="1" applyProtection="1">
      <alignment horizontal="center" vertical="center"/>
      <protection hidden="1"/>
    </xf>
    <xf numFmtId="1" fontId="7" fillId="3" borderId="14" xfId="0" applyNumberFormat="1" applyFont="1" applyFill="1" applyBorder="1" applyAlignment="1" applyProtection="1">
      <alignment horizontal="center" vertical="center"/>
      <protection hidden="1"/>
    </xf>
    <xf numFmtId="1" fontId="7" fillId="3" borderId="15" xfId="0" applyNumberFormat="1" applyFont="1" applyFill="1" applyBorder="1" applyAlignment="1" applyProtection="1">
      <alignment horizontal="center" vertical="center"/>
      <protection hidden="1"/>
    </xf>
    <xf numFmtId="164" fontId="7" fillId="3" borderId="1" xfId="0" applyNumberFormat="1" applyFont="1" applyFill="1" applyBorder="1" applyAlignment="1" applyProtection="1">
      <alignment horizontal="center" vertical="center"/>
      <protection hidden="1"/>
    </xf>
    <xf numFmtId="1" fontId="7" fillId="3" borderId="16" xfId="0" applyNumberFormat="1" applyFont="1" applyFill="1" applyBorder="1" applyAlignment="1" applyProtection="1">
      <alignment horizontal="center" vertical="center"/>
      <protection hidden="1"/>
    </xf>
    <xf numFmtId="1" fontId="7" fillId="3" borderId="17" xfId="0" applyNumberFormat="1" applyFont="1" applyFill="1" applyBorder="1" applyAlignment="1" applyProtection="1">
      <alignment horizontal="center" vertical="center"/>
      <protection hidden="1"/>
    </xf>
    <xf numFmtId="164" fontId="7" fillId="3" borderId="20" xfId="0" applyNumberFormat="1" applyFont="1" applyFill="1" applyBorder="1" applyAlignment="1" applyProtection="1">
      <alignment horizontal="center" vertical="center"/>
      <protection hidden="1"/>
    </xf>
    <xf numFmtId="1" fontId="7" fillId="3" borderId="18" xfId="0" applyNumberFormat="1" applyFont="1" applyFill="1" applyBorder="1" applyAlignment="1" applyProtection="1">
      <alignment horizontal="center" vertical="center"/>
      <protection hidden="1"/>
    </xf>
    <xf numFmtId="0" fontId="7" fillId="0" borderId="3" xfId="0" applyFont="1" applyFill="1" applyBorder="1" applyAlignment="1" applyProtection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8" fillId="0" borderId="11" xfId="0" applyFont="1" applyFill="1" applyBorder="1" applyAlignment="1" applyProtection="1">
      <alignment horizontal="center"/>
      <protection hidden="1"/>
    </xf>
    <xf numFmtId="0" fontId="8" fillId="0" borderId="22" xfId="0" applyFont="1" applyBorder="1" applyAlignment="1">
      <alignment horizontal="center" vertical="center"/>
    </xf>
    <xf numFmtId="1" fontId="7" fillId="3" borderId="24" xfId="0" applyNumberFormat="1" applyFont="1" applyFill="1" applyBorder="1" applyAlignment="1" applyProtection="1">
      <alignment horizontal="center" vertical="center"/>
      <protection hidden="1"/>
    </xf>
    <xf numFmtId="1" fontId="7" fillId="3" borderId="25" xfId="0" applyNumberFormat="1" applyFont="1" applyFill="1" applyBorder="1" applyAlignment="1" applyProtection="1">
      <alignment horizontal="center" vertical="center"/>
      <protection hidden="1"/>
    </xf>
    <xf numFmtId="0" fontId="4" fillId="3" borderId="2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  <protection locked="0" hidden="1"/>
    </xf>
    <xf numFmtId="0" fontId="4" fillId="2" borderId="4" xfId="0" applyFont="1" applyFill="1" applyBorder="1" applyAlignment="1" applyProtection="1">
      <alignment horizontal="center" vertical="center"/>
      <protection locked="0" hidden="1"/>
    </xf>
    <xf numFmtId="0" fontId="4" fillId="3" borderId="2" xfId="0" applyFont="1" applyFill="1" applyBorder="1" applyAlignment="1" applyProtection="1">
      <alignment horizontal="center" vertical="center"/>
      <protection hidden="1"/>
    </xf>
    <xf numFmtId="0" fontId="8" fillId="3" borderId="3" xfId="0" applyFont="1" applyFill="1" applyBorder="1" applyAlignment="1" applyProtection="1">
      <alignment horizontal="center" vertical="center"/>
      <protection hidden="1"/>
    </xf>
    <xf numFmtId="0" fontId="5" fillId="3" borderId="3" xfId="0" applyFont="1" applyFill="1" applyBorder="1" applyAlignment="1" applyProtection="1">
      <alignment horizontal="center" vertical="center"/>
      <protection hidden="1"/>
    </xf>
    <xf numFmtId="1" fontId="8" fillId="0" borderId="0" xfId="0" applyNumberFormat="1" applyFont="1" applyFill="1" applyBorder="1" applyAlignment="1" applyProtection="1">
      <alignment horizontal="center" vertical="center"/>
    </xf>
    <xf numFmtId="164" fontId="8" fillId="0" borderId="0" xfId="0" applyNumberFormat="1" applyFont="1" applyFill="1" applyBorder="1" applyAlignment="1" applyProtection="1">
      <alignment horizontal="center" vertical="center"/>
    </xf>
    <xf numFmtId="2" fontId="8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/>
    </xf>
    <xf numFmtId="0" fontId="7" fillId="3" borderId="12" xfId="0" applyFont="1" applyFill="1" applyBorder="1" applyAlignment="1" applyProtection="1">
      <alignment horizontal="center" vertical="center"/>
      <protection hidden="1"/>
    </xf>
    <xf numFmtId="0" fontId="7" fillId="3" borderId="1" xfId="0" applyFont="1" applyFill="1" applyBorder="1" applyAlignment="1" applyProtection="1">
      <alignment horizontal="center" vertical="center"/>
      <protection hidden="1"/>
    </xf>
    <xf numFmtId="0" fontId="7" fillId="3" borderId="2" xfId="0" applyFont="1" applyFill="1" applyBorder="1" applyAlignment="1" applyProtection="1">
      <alignment horizontal="center" vertical="center"/>
      <protection hidden="1"/>
    </xf>
    <xf numFmtId="0" fontId="7" fillId="0" borderId="2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9" fontId="37" fillId="0" borderId="0" xfId="0" applyNumberFormat="1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 hidden="1"/>
    </xf>
    <xf numFmtId="0" fontId="4" fillId="2" borderId="11" xfId="0" applyFont="1" applyFill="1" applyBorder="1" applyAlignment="1" applyProtection="1">
      <alignment horizontal="center" vertical="center"/>
      <protection locked="0" hidden="1"/>
    </xf>
    <xf numFmtId="0" fontId="4" fillId="2" borderId="4" xfId="0" applyFont="1" applyFill="1" applyBorder="1" applyAlignment="1" applyProtection="1">
      <alignment horizontal="center" vertical="center"/>
      <protection locked="0" hidden="1"/>
    </xf>
    <xf numFmtId="0" fontId="4" fillId="2" borderId="6" xfId="0" applyFont="1" applyFill="1" applyBorder="1" applyAlignment="1" applyProtection="1">
      <alignment horizontal="center" vertical="center"/>
      <protection locked="0" hidden="1"/>
    </xf>
    <xf numFmtId="0" fontId="7" fillId="2" borderId="13" xfId="0" applyFont="1" applyFill="1" applyBorder="1" applyAlignment="1" applyProtection="1">
      <alignment horizontal="center" vertical="center"/>
      <protection locked="0" hidden="1"/>
    </xf>
    <xf numFmtId="0" fontId="4" fillId="2" borderId="19" xfId="0" applyFont="1" applyFill="1" applyBorder="1" applyAlignment="1" applyProtection="1">
      <alignment horizontal="center" vertical="center"/>
      <protection locked="0" hidden="1"/>
    </xf>
    <xf numFmtId="0" fontId="4" fillId="2" borderId="14" xfId="0" applyFont="1" applyFill="1" applyBorder="1" applyAlignment="1" applyProtection="1">
      <alignment horizontal="center" vertical="center"/>
      <protection locked="0" hidden="1"/>
    </xf>
    <xf numFmtId="0" fontId="7" fillId="2" borderId="15" xfId="0" applyFont="1" applyFill="1" applyBorder="1" applyAlignment="1" applyProtection="1">
      <alignment horizontal="center" vertical="center"/>
      <protection locked="0" hidden="1"/>
    </xf>
    <xf numFmtId="0" fontId="4" fillId="2" borderId="16" xfId="0" applyFont="1" applyFill="1" applyBorder="1" applyAlignment="1" applyProtection="1">
      <alignment horizontal="center" vertical="center"/>
      <protection locked="0" hidden="1"/>
    </xf>
    <xf numFmtId="0" fontId="7" fillId="2" borderId="17" xfId="0" applyFont="1" applyFill="1" applyBorder="1" applyAlignment="1" applyProtection="1">
      <alignment horizontal="center" vertical="center"/>
      <protection locked="0" hidden="1"/>
    </xf>
    <xf numFmtId="0" fontId="4" fillId="2" borderId="20" xfId="0" applyFont="1" applyFill="1" applyBorder="1" applyAlignment="1" applyProtection="1">
      <alignment horizontal="center" vertical="center"/>
      <protection locked="0" hidden="1"/>
    </xf>
    <xf numFmtId="0" fontId="4" fillId="2" borderId="18" xfId="0" applyFont="1" applyFill="1" applyBorder="1" applyAlignment="1" applyProtection="1">
      <alignment horizontal="center" vertical="center"/>
      <protection locked="0" hidden="1"/>
    </xf>
    <xf numFmtId="0" fontId="4" fillId="2" borderId="16" xfId="0" quotePrefix="1" applyFont="1" applyFill="1" applyBorder="1" applyAlignment="1" applyProtection="1">
      <alignment horizontal="center" vertical="center"/>
      <protection locked="0" hidden="1"/>
    </xf>
  </cellXfs>
  <cellStyles count="2">
    <cellStyle name="Collegamento ipertestuale" xfId="1" builtinId="8"/>
    <cellStyle name="Normale" xfId="0" builtinId="0"/>
  </cellStyles>
  <dxfs count="0"/>
  <tableStyles count="0" defaultTableStyle="TableStyleMedium9" defaultPivotStyle="PivotStyleLight16"/>
  <colors>
    <mruColors>
      <color rgb="FFFFFF99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152401</xdr:colOff>
      <xdr:row>0</xdr:row>
      <xdr:rowOff>321470</xdr:rowOff>
    </xdr:from>
    <xdr:to>
      <xdr:col>24</xdr:col>
      <xdr:colOff>204109</xdr:colOff>
      <xdr:row>1</xdr:row>
      <xdr:rowOff>367394</xdr:rowOff>
    </xdr:to>
    <xdr:sp macro="" textlink="">
      <xdr:nvSpPr>
        <xdr:cNvPr id="35" name="CasellaDiTesto 34"/>
        <xdr:cNvSpPr txBox="1"/>
      </xdr:nvSpPr>
      <xdr:spPr>
        <a:xfrm>
          <a:off x="16554451" y="321470"/>
          <a:ext cx="2413908" cy="5602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2400"/>
            <a:t>Faq.2211.2U</a:t>
          </a:r>
        </a:p>
      </xdr:txBody>
    </xdr:sp>
    <xdr:clientData/>
  </xdr:twoCellAnchor>
  <xdr:twoCellAnchor>
    <xdr:from>
      <xdr:col>0</xdr:col>
      <xdr:colOff>3175</xdr:colOff>
      <xdr:row>4</xdr:row>
      <xdr:rowOff>168276</xdr:rowOff>
    </xdr:from>
    <xdr:to>
      <xdr:col>8</xdr:col>
      <xdr:colOff>34925</xdr:colOff>
      <xdr:row>8</xdr:row>
      <xdr:rowOff>60325</xdr:rowOff>
    </xdr:to>
    <xdr:sp macro="" textlink="">
      <xdr:nvSpPr>
        <xdr:cNvPr id="6" name="Text Box 39"/>
        <xdr:cNvSpPr txBox="1">
          <a:spLocks noChangeArrowheads="1"/>
        </xdr:cNvSpPr>
      </xdr:nvSpPr>
      <xdr:spPr bwMode="auto">
        <a:xfrm>
          <a:off x="3175" y="2225676"/>
          <a:ext cx="6756400" cy="16827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it-IT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computo ed emissività dei terminali </a:t>
          </a:r>
        </a:p>
        <a:p>
          <a:pPr algn="ctr" rtl="0">
            <a:defRPr sz="1000"/>
          </a:pPr>
          <a:r>
            <a:rPr lang="it-IT" sz="3200" b="1" i="0" u="none" strike="noStrike" baseline="0">
              <a:solidFill>
                <a:srgbClr val="0070C0"/>
              </a:solidFill>
              <a:latin typeface="Arial"/>
              <a:cs typeface="Arial"/>
            </a:rPr>
            <a:t>Faral </a:t>
          </a:r>
        </a:p>
        <a:p>
          <a:pPr algn="ctr" rtl="0">
            <a:defRPr sz="1000"/>
          </a:pPr>
          <a:r>
            <a:rPr lang="it-IT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Alluminio Alettato </a:t>
          </a:r>
          <a:r>
            <a:rPr lang="it-IT" sz="2400" b="1" i="0" u="none" strike="noStrike" baseline="0">
              <a:solidFill>
                <a:srgbClr val="0070C0"/>
              </a:solidFill>
              <a:latin typeface="Arial"/>
              <a:cs typeface="Arial"/>
            </a:rPr>
            <a:t>ETAL</a:t>
          </a:r>
          <a:r>
            <a:rPr lang="it-IT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  c/c 430 -880</a:t>
          </a:r>
        </a:p>
        <a:p>
          <a:pPr algn="ctr" rtl="0">
            <a:defRPr sz="1000"/>
          </a:pPr>
          <a:r>
            <a:rPr lang="it-IT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Wh/elementi a dT 50</a:t>
          </a:r>
        </a:p>
      </xdr:txBody>
    </xdr:sp>
    <xdr:clientData/>
  </xdr:twoCellAnchor>
  <xdr:twoCellAnchor>
    <xdr:from>
      <xdr:col>14</xdr:col>
      <xdr:colOff>180975</xdr:colOff>
      <xdr:row>12</xdr:row>
      <xdr:rowOff>714375</xdr:rowOff>
    </xdr:from>
    <xdr:to>
      <xdr:col>17</xdr:col>
      <xdr:colOff>266700</xdr:colOff>
      <xdr:row>12</xdr:row>
      <xdr:rowOff>923925</xdr:rowOff>
    </xdr:to>
    <xdr:sp macro="" textlink="">
      <xdr:nvSpPr>
        <xdr:cNvPr id="7" name="Text Box 40"/>
        <xdr:cNvSpPr txBox="1">
          <a:spLocks noChangeArrowheads="1"/>
        </xdr:cNvSpPr>
      </xdr:nvSpPr>
      <xdr:spPr bwMode="auto">
        <a:xfrm>
          <a:off x="4648200" y="714375"/>
          <a:ext cx="10953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it-IT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Scheda 7.00</a:t>
          </a:r>
        </a:p>
      </xdr:txBody>
    </xdr:sp>
    <xdr:clientData/>
  </xdr:twoCellAnchor>
  <xdr:twoCellAnchor>
    <xdr:from>
      <xdr:col>10</xdr:col>
      <xdr:colOff>133350</xdr:colOff>
      <xdr:row>9</xdr:row>
      <xdr:rowOff>168275</xdr:rowOff>
    </xdr:from>
    <xdr:to>
      <xdr:col>13</xdr:col>
      <xdr:colOff>219075</xdr:colOff>
      <xdr:row>9</xdr:row>
      <xdr:rowOff>168275</xdr:rowOff>
    </xdr:to>
    <xdr:sp macro="" textlink="">
      <xdr:nvSpPr>
        <xdr:cNvPr id="9" name="Text Box 40"/>
        <xdr:cNvSpPr txBox="1">
          <a:spLocks noChangeArrowheads="1"/>
        </xdr:cNvSpPr>
      </xdr:nvSpPr>
      <xdr:spPr bwMode="auto">
        <a:xfrm>
          <a:off x="8801100" y="4359275"/>
          <a:ext cx="25304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it-IT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Scheda 7.00</a:t>
          </a:r>
        </a:p>
      </xdr:txBody>
    </xdr:sp>
    <xdr:clientData/>
  </xdr:twoCellAnchor>
  <xdr:twoCellAnchor>
    <xdr:from>
      <xdr:col>8</xdr:col>
      <xdr:colOff>180975</xdr:colOff>
      <xdr:row>13</xdr:row>
      <xdr:rowOff>714375</xdr:rowOff>
    </xdr:from>
    <xdr:to>
      <xdr:col>11</xdr:col>
      <xdr:colOff>266700</xdr:colOff>
      <xdr:row>13</xdr:row>
      <xdr:rowOff>923925</xdr:rowOff>
    </xdr:to>
    <xdr:sp macro="" textlink="">
      <xdr:nvSpPr>
        <xdr:cNvPr id="8" name="Text Box 40"/>
        <xdr:cNvSpPr txBox="1">
          <a:spLocks noChangeArrowheads="1"/>
        </xdr:cNvSpPr>
      </xdr:nvSpPr>
      <xdr:spPr bwMode="auto">
        <a:xfrm>
          <a:off x="4648200" y="714375"/>
          <a:ext cx="10953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it-IT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Scheda 7.00</a:t>
          </a:r>
        </a:p>
      </xdr:txBody>
    </xdr:sp>
    <xdr:clientData/>
  </xdr:twoCellAnchor>
  <xdr:twoCellAnchor>
    <xdr:from>
      <xdr:col>12</xdr:col>
      <xdr:colOff>361950</xdr:colOff>
      <xdr:row>1</xdr:row>
      <xdr:rowOff>381000</xdr:rowOff>
    </xdr:from>
    <xdr:to>
      <xdr:col>24</xdr:col>
      <xdr:colOff>740229</xdr:colOff>
      <xdr:row>14</xdr:row>
      <xdr:rowOff>171450</xdr:rowOff>
    </xdr:to>
    <xdr:sp macro="" textlink="">
      <xdr:nvSpPr>
        <xdr:cNvPr id="11" name="Rettangolo 10"/>
        <xdr:cNvSpPr/>
      </xdr:nvSpPr>
      <xdr:spPr>
        <a:xfrm>
          <a:off x="10401300" y="895350"/>
          <a:ext cx="9103179" cy="5848350"/>
        </a:xfrm>
        <a:prstGeom prst="rect">
          <a:avLst/>
        </a:prstGeom>
        <a:noFill/>
        <a:ln w="3175"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 editAs="oneCell">
    <xdr:from>
      <xdr:col>13</xdr:col>
      <xdr:colOff>323850</xdr:colOff>
      <xdr:row>3</xdr:row>
      <xdr:rowOff>266700</xdr:rowOff>
    </xdr:from>
    <xdr:to>
      <xdr:col>23</xdr:col>
      <xdr:colOff>552450</xdr:colOff>
      <xdr:row>14</xdr:row>
      <xdr:rowOff>31442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5941" t="10976" r="20507" b="15854"/>
        <a:stretch>
          <a:fillRect/>
        </a:stretch>
      </xdr:blipFill>
      <xdr:spPr bwMode="auto">
        <a:xfrm>
          <a:off x="11791950" y="1809750"/>
          <a:ext cx="8229600" cy="4793942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 editAs="oneCell">
    <xdr:from>
      <xdr:col>8</xdr:col>
      <xdr:colOff>190500</xdr:colOff>
      <xdr:row>3</xdr:row>
      <xdr:rowOff>438149</xdr:rowOff>
    </xdr:from>
    <xdr:to>
      <xdr:col>12</xdr:col>
      <xdr:colOff>609600</xdr:colOff>
      <xdr:row>12</xdr:row>
      <xdr:rowOff>492578</xdr:rowOff>
    </xdr:to>
    <xdr:pic>
      <xdr:nvPicPr>
        <xdr:cNvPr id="3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91400" y="1981199"/>
          <a:ext cx="3962400" cy="399777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133350</xdr:colOff>
      <xdr:row>8</xdr:row>
      <xdr:rowOff>57150</xdr:rowOff>
    </xdr:from>
    <xdr:to>
      <xdr:col>8</xdr:col>
      <xdr:colOff>152400</xdr:colOff>
      <xdr:row>15</xdr:row>
      <xdr:rowOff>266700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0" y="3905250"/>
          <a:ext cx="3067050" cy="34099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7</xdr:col>
      <xdr:colOff>114300</xdr:colOff>
      <xdr:row>9</xdr:row>
      <xdr:rowOff>171450</xdr:rowOff>
    </xdr:from>
    <xdr:to>
      <xdr:col>7</xdr:col>
      <xdr:colOff>762000</xdr:colOff>
      <xdr:row>11</xdr:row>
      <xdr:rowOff>114300</xdr:rowOff>
    </xdr:to>
    <xdr:sp macro="" textlink="">
      <xdr:nvSpPr>
        <xdr:cNvPr id="13" name="Rettangolo 12"/>
        <xdr:cNvSpPr/>
      </xdr:nvSpPr>
      <xdr:spPr>
        <a:xfrm>
          <a:off x="6534150" y="4400550"/>
          <a:ext cx="647700" cy="723900"/>
        </a:xfrm>
        <a:prstGeom prst="rect">
          <a:avLst/>
        </a:prstGeom>
        <a:solidFill>
          <a:sysClr val="window" lastClr="FFFFFF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1.bin"/><Relationship Id="rId5" Type="http://schemas.openxmlformats.org/officeDocument/2006/relationships/image" Target="../media/image1.jpeg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90"/>
  <sheetViews>
    <sheetView tabSelected="1" view="pageLayout" topLeftCell="A36" zoomScale="50" zoomScaleNormal="40" zoomScaleSheetLayoutView="50" zoomScalePageLayoutView="50" workbookViewId="0">
      <selection activeCell="I63" sqref="I63"/>
    </sheetView>
  </sheetViews>
  <sheetFormatPr defaultColWidth="15.5703125" defaultRowHeight="45" customHeight="1"/>
  <cols>
    <col min="1" max="1" width="7.85546875" style="2" customWidth="1"/>
    <col min="2" max="2" width="31.140625" style="2" customWidth="1"/>
    <col min="3" max="3" width="9.85546875" style="2" customWidth="1"/>
    <col min="4" max="4" width="9.140625" style="2" customWidth="1"/>
    <col min="5" max="5" width="9" style="2" customWidth="1"/>
    <col min="6" max="6" width="10.5703125" style="2" customWidth="1"/>
    <col min="7" max="7" width="11.85546875" style="2" customWidth="1"/>
    <col min="8" max="8" width="10.85546875" style="2" customWidth="1"/>
    <col min="9" max="9" width="14" style="2" customWidth="1"/>
    <col min="10" max="10" width="11.85546875" style="2" customWidth="1"/>
    <col min="11" max="11" width="12.42578125" style="2" customWidth="1"/>
    <col min="12" max="12" width="11" style="2" customWidth="1"/>
    <col min="13" max="13" width="10" style="2" customWidth="1"/>
    <col min="14" max="14" width="11.85546875" style="2" customWidth="1"/>
    <col min="15" max="15" width="9.5703125" style="2" customWidth="1"/>
    <col min="16" max="16" width="10" style="2" customWidth="1"/>
    <col min="17" max="17" width="12.28515625" style="2" customWidth="1"/>
    <col min="18" max="18" width="9.7109375" style="2" customWidth="1"/>
    <col min="19" max="19" width="10.140625" style="2" customWidth="1"/>
    <col min="20" max="20" width="11.5703125" style="2" customWidth="1"/>
    <col min="21" max="21" width="11.42578125" style="2" customWidth="1"/>
    <col min="22" max="22" width="13.140625" style="2" customWidth="1"/>
    <col min="23" max="23" width="12" style="2" customWidth="1"/>
    <col min="24" max="24" width="10.140625" style="2" customWidth="1"/>
    <col min="25" max="25" width="12" style="2" customWidth="1"/>
    <col min="26" max="16384" width="15.5703125" style="2"/>
  </cols>
  <sheetData>
    <row r="1" spans="1:26" s="1" customFormat="1" ht="39.950000000000003" customHeight="1">
      <c r="A1"/>
      <c r="B1"/>
      <c r="C1"/>
      <c r="D1"/>
      <c r="E1"/>
      <c r="F1"/>
      <c r="G1"/>
      <c r="H1"/>
      <c r="I1"/>
      <c r="J1" s="151"/>
      <c r="K1" s="151"/>
      <c r="L1" s="151"/>
      <c r="M1" s="151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</row>
    <row r="2" spans="1:26" s="1" customFormat="1" ht="39.950000000000003" customHeight="1">
      <c r="A2"/>
      <c r="B2"/>
      <c r="C2"/>
      <c r="D2"/>
      <c r="E2" s="149"/>
      <c r="F2" s="150"/>
      <c r="G2" s="150"/>
      <c r="H2" s="150"/>
      <c r="I2" s="150"/>
      <c r="J2" s="153"/>
      <c r="K2" s="153"/>
      <c r="L2" s="153"/>
      <c r="M2" s="153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</row>
    <row r="3" spans="1:26" s="1" customFormat="1" ht="39.950000000000003" customHeight="1">
      <c r="A3"/>
      <c r="B3"/>
      <c r="C3"/>
      <c r="D3"/>
      <c r="E3" s="144"/>
      <c r="F3" s="145"/>
      <c r="G3" s="145"/>
      <c r="H3" s="145"/>
      <c r="I3" s="145"/>
      <c r="J3" s="154"/>
      <c r="K3" s="154"/>
      <c r="L3" s="154"/>
      <c r="M3" s="154"/>
      <c r="N3" s="152"/>
      <c r="O3" s="271" t="s">
        <v>41</v>
      </c>
      <c r="P3" s="271"/>
      <c r="Q3" s="271"/>
      <c r="R3" s="271"/>
      <c r="S3" s="271"/>
      <c r="T3" s="271"/>
      <c r="U3" s="271"/>
      <c r="V3" s="271"/>
      <c r="W3" s="152"/>
      <c r="X3" s="152"/>
      <c r="Y3" s="152"/>
    </row>
    <row r="4" spans="1:26" s="1" customFormat="1" ht="39.950000000000003" customHeight="1">
      <c r="A4"/>
      <c r="B4" s="146"/>
      <c r="C4"/>
      <c r="D4"/>
      <c r="E4" s="147"/>
      <c r="F4" s="148"/>
      <c r="G4" s="148"/>
      <c r="H4" s="148"/>
      <c r="I4" s="148"/>
      <c r="J4" s="155"/>
      <c r="K4" s="155"/>
      <c r="L4" s="155"/>
      <c r="M4" s="155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</row>
    <row r="5" spans="1:26" s="1" customFormat="1" ht="39.950000000000003" customHeight="1">
      <c r="A5"/>
      <c r="B5" s="20"/>
      <c r="C5" s="26"/>
      <c r="D5" s="26"/>
      <c r="E5" s="77"/>
      <c r="F5" s="81"/>
      <c r="G5" s="79"/>
      <c r="H5" s="74"/>
      <c r="I5" s="74"/>
      <c r="J5" s="156"/>
      <c r="K5" s="156"/>
      <c r="L5" s="156"/>
      <c r="M5" s="156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</row>
    <row r="6" spans="1:26" ht="39.950000000000003" customHeight="1">
      <c r="A6"/>
      <c r="B6" s="83"/>
      <c r="C6" s="70"/>
      <c r="D6" s="37"/>
      <c r="E6" s="84"/>
      <c r="F6" s="85"/>
      <c r="G6" s="82"/>
      <c r="H6" s="43"/>
      <c r="I6" s="43"/>
      <c r="J6" s="69"/>
      <c r="K6" s="151"/>
      <c r="L6" s="151"/>
      <c r="M6" s="151"/>
      <c r="N6" s="151"/>
      <c r="O6" s="151"/>
      <c r="P6" s="151"/>
      <c r="Q6" s="151"/>
      <c r="R6" s="157"/>
      <c r="S6" s="157"/>
      <c r="T6" s="157"/>
      <c r="U6" s="157"/>
      <c r="V6" s="157"/>
      <c r="W6" s="151"/>
      <c r="X6" s="151"/>
      <c r="Y6" s="151"/>
    </row>
    <row r="7" spans="1:26" ht="30" customHeight="1">
      <c r="A7" s="25"/>
      <c r="B7" s="73"/>
      <c r="C7" s="73"/>
      <c r="D7" s="55"/>
      <c r="E7" s="77"/>
      <c r="F7" s="55"/>
      <c r="G7" s="55"/>
      <c r="H7" s="26"/>
      <c r="I7" s="26"/>
      <c r="J7" s="27"/>
      <c r="K7" s="27"/>
      <c r="L7" s="27"/>
      <c r="M7" s="158"/>
      <c r="N7" s="151"/>
      <c r="O7" s="151"/>
      <c r="P7" s="151"/>
      <c r="Q7" s="151"/>
      <c r="R7" s="157"/>
      <c r="S7" s="157"/>
      <c r="T7" s="157"/>
      <c r="U7" s="157"/>
      <c r="V7" s="157"/>
      <c r="W7" s="151"/>
      <c r="X7" s="151"/>
      <c r="Y7" s="151"/>
    </row>
    <row r="8" spans="1:26" ht="30" customHeight="1">
      <c r="A8" s="25"/>
      <c r="B8" s="73"/>
      <c r="C8" s="73"/>
      <c r="D8" s="55"/>
      <c r="E8" s="77"/>
      <c r="F8" s="37"/>
      <c r="G8" s="55"/>
      <c r="H8" s="26"/>
      <c r="I8" s="26"/>
      <c r="J8" s="27"/>
      <c r="K8" s="27"/>
      <c r="L8" s="159"/>
      <c r="M8" s="160"/>
      <c r="N8" s="151"/>
      <c r="O8" s="151"/>
      <c r="P8" s="151"/>
      <c r="Q8" s="151"/>
      <c r="R8" s="157"/>
      <c r="S8" s="157"/>
      <c r="T8" s="157"/>
      <c r="U8" s="157"/>
      <c r="V8" s="157"/>
      <c r="W8" s="151"/>
      <c r="X8" s="151"/>
      <c r="Y8" s="151"/>
    </row>
    <row r="9" spans="1:26" ht="30" customHeight="1">
      <c r="A9" s="25"/>
      <c r="B9" s="73"/>
      <c r="C9" s="37"/>
      <c r="D9" s="37"/>
      <c r="E9" s="93"/>
      <c r="F9" s="94"/>
      <c r="G9" s="55"/>
      <c r="H9" s="72"/>
      <c r="I9" s="26"/>
      <c r="J9" s="27"/>
      <c r="K9" s="27"/>
      <c r="L9" s="161"/>
      <c r="M9" s="162"/>
      <c r="N9" s="151"/>
      <c r="O9" s="151"/>
      <c r="P9" s="151"/>
      <c r="Q9" s="151"/>
      <c r="R9" s="157"/>
      <c r="S9" s="157"/>
      <c r="T9" s="157"/>
      <c r="U9" s="157"/>
      <c r="V9" s="157"/>
      <c r="W9" s="151"/>
      <c r="X9" s="151"/>
      <c r="Y9" s="151"/>
    </row>
    <row r="10" spans="1:26" ht="30" customHeight="1">
      <c r="A10" s="25"/>
      <c r="B10" s="73"/>
      <c r="C10" s="97"/>
      <c r="D10" s="8"/>
      <c r="E10" s="98"/>
      <c r="F10" s="98"/>
      <c r="G10" s="37"/>
      <c r="H10" s="86"/>
      <c r="I10" s="26"/>
      <c r="J10" s="27"/>
      <c r="K10" s="27"/>
      <c r="L10" s="27"/>
      <c r="M10" s="163"/>
      <c r="N10" s="157"/>
      <c r="O10" s="151"/>
      <c r="P10" s="151"/>
      <c r="Q10" s="151"/>
      <c r="R10" s="157"/>
      <c r="S10" s="157"/>
      <c r="T10" s="157"/>
      <c r="U10" s="157"/>
      <c r="V10" s="157"/>
      <c r="W10" s="151"/>
      <c r="X10" s="151"/>
      <c r="Y10" s="151"/>
    </row>
    <row r="11" spans="1:26" ht="31.5" customHeight="1">
      <c r="A11" s="25"/>
      <c r="B11" s="73"/>
      <c r="C11" s="97"/>
      <c r="D11" s="38"/>
      <c r="E11" s="99"/>
      <c r="F11" s="99"/>
      <c r="G11" s="80"/>
      <c r="H11" s="62"/>
      <c r="I11" s="26"/>
      <c r="J11" s="27"/>
      <c r="K11" s="27"/>
      <c r="L11" s="151"/>
      <c r="M11" s="151"/>
      <c r="N11" s="151"/>
      <c r="O11" s="151"/>
      <c r="P11" s="151"/>
      <c r="Q11" s="151"/>
      <c r="R11" s="157"/>
      <c r="S11" s="157"/>
      <c r="T11" s="157"/>
      <c r="U11" s="157"/>
      <c r="V11" s="157"/>
      <c r="W11" s="151"/>
      <c r="X11" s="151"/>
      <c r="Y11" s="151"/>
    </row>
    <row r="12" spans="1:26" ht="37.5" customHeight="1">
      <c r="A12" s="25"/>
      <c r="B12" s="116" t="s">
        <v>17</v>
      </c>
      <c r="C12" s="117" t="s">
        <v>21</v>
      </c>
      <c r="D12" s="172" t="s">
        <v>42</v>
      </c>
      <c r="F12" s="99"/>
      <c r="G12" s="87"/>
      <c r="H12" s="88"/>
      <c r="I12" s="26"/>
      <c r="J12" s="27"/>
      <c r="K12" s="164"/>
      <c r="L12" s="151"/>
      <c r="M12" s="151"/>
      <c r="N12" s="151"/>
      <c r="O12" s="157"/>
      <c r="P12" s="157"/>
      <c r="Q12" s="157"/>
      <c r="R12" s="157"/>
      <c r="S12" s="157"/>
      <c r="T12" s="157"/>
      <c r="U12" s="157"/>
      <c r="V12" s="157"/>
      <c r="W12" s="151"/>
      <c r="X12" s="151"/>
      <c r="Y12" s="151"/>
    </row>
    <row r="13" spans="1:26" ht="42" customHeight="1">
      <c r="A13" s="103"/>
      <c r="B13" s="118" t="s">
        <v>19</v>
      </c>
      <c r="C13" s="95" t="s">
        <v>20</v>
      </c>
      <c r="D13" s="173">
        <v>3</v>
      </c>
      <c r="G13" s="91"/>
      <c r="H13" s="91"/>
      <c r="J13" s="151"/>
      <c r="K13" s="165"/>
      <c r="L13" s="151"/>
      <c r="M13" s="166"/>
      <c r="N13" s="165"/>
      <c r="O13" s="165"/>
      <c r="P13" s="167"/>
      <c r="Q13" s="168"/>
      <c r="R13" s="169"/>
      <c r="S13" s="170"/>
      <c r="T13" s="171"/>
      <c r="U13" s="171"/>
      <c r="V13" s="170"/>
      <c r="W13" s="171"/>
      <c r="X13" s="171"/>
      <c r="Y13" s="151"/>
    </row>
    <row r="14" spans="1:26" ht="42.75" customHeight="1">
      <c r="A14"/>
      <c r="B14" s="119" t="s">
        <v>22</v>
      </c>
      <c r="C14" s="119" t="s">
        <v>18</v>
      </c>
      <c r="D14" s="173">
        <v>29</v>
      </c>
      <c r="F14" s="91"/>
      <c r="G14" s="91"/>
      <c r="H14" s="91"/>
      <c r="I14"/>
      <c r="J14" s="151"/>
      <c r="K14" s="168"/>
      <c r="L14" s="168"/>
      <c r="M14" s="151"/>
      <c r="N14" s="151"/>
      <c r="O14" s="151"/>
      <c r="P14" s="151"/>
      <c r="Q14" s="151"/>
      <c r="R14" s="151"/>
      <c r="S14" s="157"/>
      <c r="T14" s="151"/>
      <c r="U14" s="151"/>
      <c r="V14" s="151"/>
      <c r="W14" s="151"/>
      <c r="X14" s="151"/>
      <c r="Y14" s="151"/>
    </row>
    <row r="15" spans="1:26" ht="37.5" customHeight="1">
      <c r="A15" s="91"/>
      <c r="B15" s="120" t="s">
        <v>23</v>
      </c>
      <c r="C15" s="121" t="s">
        <v>24</v>
      </c>
      <c r="D15" s="174">
        <v>60</v>
      </c>
      <c r="G15" s="12"/>
      <c r="H15" s="12"/>
      <c r="I15" s="104"/>
    </row>
    <row r="16" spans="1:26" ht="30" customHeight="1">
      <c r="A16" s="91"/>
      <c r="B16" s="12"/>
      <c r="D16" s="12"/>
      <c r="E16" s="12"/>
      <c r="F16" s="12"/>
      <c r="G16" s="12"/>
      <c r="H16" s="12"/>
      <c r="I16" s="104"/>
      <c r="L16" s="124" t="s">
        <v>49</v>
      </c>
      <c r="M16" s="124" t="s">
        <v>27</v>
      </c>
      <c r="N16" s="125" t="s">
        <v>0</v>
      </c>
      <c r="O16" s="229" t="s">
        <v>50</v>
      </c>
      <c r="P16" s="124" t="s">
        <v>27</v>
      </c>
      <c r="Q16" s="125" t="s">
        <v>0</v>
      </c>
      <c r="R16" s="124" t="s">
        <v>50</v>
      </c>
      <c r="S16" s="124" t="s">
        <v>27</v>
      </c>
      <c r="T16" s="125" t="s">
        <v>0</v>
      </c>
      <c r="U16" s="143" t="s">
        <v>50</v>
      </c>
      <c r="V16" s="124" t="s">
        <v>27</v>
      </c>
      <c r="W16" s="125" t="s">
        <v>0</v>
      </c>
      <c r="X16" s="124" t="s">
        <v>50</v>
      </c>
      <c r="Y16" s="124" t="s">
        <v>27</v>
      </c>
      <c r="Z16" s="125" t="s">
        <v>0</v>
      </c>
    </row>
    <row r="17" spans="1:31" ht="30" customHeight="1">
      <c r="B17" s="139" t="s">
        <v>14</v>
      </c>
      <c r="C17" s="274" t="s">
        <v>32</v>
      </c>
      <c r="D17" s="275"/>
      <c r="I17" s="105"/>
      <c r="L17" s="231" t="s">
        <v>1</v>
      </c>
      <c r="M17" s="133"/>
      <c r="N17" s="232" t="s">
        <v>2</v>
      </c>
      <c r="O17" s="132" t="s">
        <v>1</v>
      </c>
      <c r="P17" s="133"/>
      <c r="Q17" s="126" t="s">
        <v>2</v>
      </c>
      <c r="R17" s="133" t="s">
        <v>1</v>
      </c>
      <c r="S17" s="136"/>
      <c r="T17" s="126" t="s">
        <v>2</v>
      </c>
      <c r="U17" s="132" t="s">
        <v>1</v>
      </c>
      <c r="V17" s="133"/>
      <c r="W17" s="126" t="s">
        <v>2</v>
      </c>
      <c r="X17" s="132" t="s">
        <v>1</v>
      </c>
      <c r="Y17" s="133"/>
      <c r="Z17" s="126" t="s">
        <v>2</v>
      </c>
    </row>
    <row r="18" spans="1:31" ht="30" customHeight="1">
      <c r="B18" s="139" t="s">
        <v>15</v>
      </c>
      <c r="C18" s="272" t="s">
        <v>33</v>
      </c>
      <c r="D18" s="273"/>
      <c r="I18" s="108"/>
      <c r="L18" s="134">
        <v>93</v>
      </c>
      <c r="M18" s="100" t="s">
        <v>3</v>
      </c>
      <c r="N18" s="127">
        <v>80</v>
      </c>
      <c r="O18" s="134">
        <v>130</v>
      </c>
      <c r="P18" s="100" t="s">
        <v>3</v>
      </c>
      <c r="Q18" s="127">
        <v>80</v>
      </c>
      <c r="R18" s="137">
        <v>148</v>
      </c>
      <c r="S18" s="100" t="s">
        <v>3</v>
      </c>
      <c r="T18" s="127">
        <v>80</v>
      </c>
      <c r="U18" s="134">
        <v>166</v>
      </c>
      <c r="V18" s="99" t="s">
        <v>3</v>
      </c>
      <c r="W18" s="127">
        <v>80</v>
      </c>
      <c r="X18" s="134">
        <v>184</v>
      </c>
      <c r="Y18" s="99" t="s">
        <v>3</v>
      </c>
      <c r="Z18" s="127">
        <v>80</v>
      </c>
    </row>
    <row r="19" spans="1:31" ht="30" customHeight="1">
      <c r="A19" s="116"/>
      <c r="B19" s="122"/>
      <c r="C19" s="117" t="s">
        <v>25</v>
      </c>
      <c r="D19" s="122" t="s">
        <v>4</v>
      </c>
      <c r="E19" s="122" t="s">
        <v>4</v>
      </c>
      <c r="F19" s="122" t="s">
        <v>5</v>
      </c>
      <c r="G19" s="122" t="s">
        <v>4</v>
      </c>
      <c r="H19" s="122"/>
      <c r="I19" s="265" t="s">
        <v>47</v>
      </c>
      <c r="J19" s="266"/>
      <c r="K19" s="267"/>
      <c r="L19" s="128" t="s">
        <v>6</v>
      </c>
      <c r="M19" s="135">
        <v>0.44</v>
      </c>
      <c r="N19" s="127" t="s">
        <v>38</v>
      </c>
      <c r="O19" s="128" t="s">
        <v>6</v>
      </c>
      <c r="P19" s="135">
        <v>0.35</v>
      </c>
      <c r="Q19" s="127" t="s">
        <v>38</v>
      </c>
      <c r="R19" s="100" t="s">
        <v>6</v>
      </c>
      <c r="S19" s="135">
        <v>0.41</v>
      </c>
      <c r="T19" s="127" t="s">
        <v>38</v>
      </c>
      <c r="U19" s="128" t="s">
        <v>6</v>
      </c>
      <c r="V19" s="100">
        <v>0.45</v>
      </c>
      <c r="W19" s="127" t="s">
        <v>38</v>
      </c>
      <c r="X19" s="128" t="s">
        <v>6</v>
      </c>
      <c r="Y19" s="135">
        <v>0.6</v>
      </c>
      <c r="Z19" s="127" t="s">
        <v>38</v>
      </c>
    </row>
    <row r="20" spans="1:31" ht="30" customHeight="1">
      <c r="A20" s="120" t="s">
        <v>43</v>
      </c>
      <c r="B20" s="121" t="s">
        <v>7</v>
      </c>
      <c r="C20" s="96" t="s">
        <v>26</v>
      </c>
      <c r="D20" s="121" t="s">
        <v>8</v>
      </c>
      <c r="E20" s="121" t="s">
        <v>9</v>
      </c>
      <c r="F20" s="121" t="s">
        <v>10</v>
      </c>
      <c r="G20" s="121" t="s">
        <v>11</v>
      </c>
      <c r="H20" s="123" t="s">
        <v>12</v>
      </c>
      <c r="I20" s="140" t="s">
        <v>35</v>
      </c>
      <c r="J20" s="142" t="s">
        <v>36</v>
      </c>
      <c r="K20" s="245" t="s">
        <v>51</v>
      </c>
      <c r="L20" s="129">
        <v>430</v>
      </c>
      <c r="M20" s="130" t="s">
        <v>13</v>
      </c>
      <c r="N20" s="131" t="s">
        <v>0</v>
      </c>
      <c r="O20" s="129">
        <v>580</v>
      </c>
      <c r="P20" s="130" t="s">
        <v>13</v>
      </c>
      <c r="Q20" s="131" t="s">
        <v>0</v>
      </c>
      <c r="R20" s="138">
        <v>680</v>
      </c>
      <c r="S20" s="130" t="s">
        <v>13</v>
      </c>
      <c r="T20" s="131" t="s">
        <v>0</v>
      </c>
      <c r="U20" s="129">
        <v>780</v>
      </c>
      <c r="V20" s="130" t="s">
        <v>13</v>
      </c>
      <c r="W20" s="131" t="s">
        <v>0</v>
      </c>
      <c r="X20" s="129">
        <v>880</v>
      </c>
      <c r="Y20" s="130" t="s">
        <v>13</v>
      </c>
      <c r="Z20" s="131" t="s">
        <v>0</v>
      </c>
    </row>
    <row r="21" spans="1:31" ht="30" customHeight="1" thickBot="1">
      <c r="A21" s="109"/>
      <c r="B21" s="110"/>
      <c r="D21" s="108"/>
      <c r="E21" s="108"/>
      <c r="F21" s="111"/>
      <c r="G21" s="108"/>
      <c r="H21" s="108"/>
      <c r="I21" s="110"/>
      <c r="L21" s="115"/>
      <c r="M21" s="100"/>
      <c r="N21" s="100"/>
      <c r="O21" s="114"/>
      <c r="P21" s="13"/>
      <c r="Q21" s="13"/>
      <c r="R21" s="115"/>
      <c r="S21" s="100"/>
      <c r="T21" s="100"/>
      <c r="U21" s="114"/>
      <c r="V21" s="13"/>
      <c r="W21" s="13"/>
      <c r="X21" s="114"/>
      <c r="Y21" s="13"/>
      <c r="Z21" s="13"/>
    </row>
    <row r="22" spans="1:31" ht="30" customHeight="1">
      <c r="A22" s="193">
        <v>1</v>
      </c>
      <c r="B22" s="202" t="s">
        <v>28</v>
      </c>
      <c r="C22" s="194">
        <v>14.5</v>
      </c>
      <c r="D22" s="195">
        <v>20</v>
      </c>
      <c r="E22" s="177">
        <f>IF( D22=0,0,$D$15^0.99)</f>
        <v>57.593004841320194</v>
      </c>
      <c r="F22" s="205">
        <v>15</v>
      </c>
      <c r="G22" s="177">
        <f>IF(E22=0,0,(E22+(E22-F22))/2-D22)</f>
        <v>30.093004841320194</v>
      </c>
      <c r="H22" s="262">
        <f>C22*$D$13*$D$14</f>
        <v>1261.5</v>
      </c>
      <c r="I22" s="276">
        <v>580</v>
      </c>
      <c r="J22" s="277">
        <v>24</v>
      </c>
      <c r="K22" s="278">
        <v>8.5</v>
      </c>
      <c r="L22" s="250">
        <f t="shared" ref="L22:L31" si="0">IF(H22=0,0,H22/((((G22+D22)/2/50)^1.3)*$L$18))</f>
        <v>33.319164100715071</v>
      </c>
      <c r="M22" s="237">
        <f t="shared" ref="M22:M31" si="1">L22*$M$19</f>
        <v>14.660432204314631</v>
      </c>
      <c r="N22" s="238">
        <f t="shared" ref="N22:N31" si="2">L22*$N$18</f>
        <v>2665.5331280572054</v>
      </c>
      <c r="O22" s="236">
        <f t="shared" ref="O22:O31" si="3">IF(H22=0,0,H22/((((G22+D22)/2/50)^1.33)*$O$18))</f>
        <v>24.335506020680576</v>
      </c>
      <c r="P22" s="237">
        <f t="shared" ref="P22:P31" si="4">O22*$P$19</f>
        <v>8.5174271072382002</v>
      </c>
      <c r="Q22" s="238">
        <f t="shared" ref="Q22:Q31" si="5">O22*$Q$18</f>
        <v>1946.8404816544462</v>
      </c>
      <c r="R22" s="236">
        <f t="shared" ref="R22:R31" si="6">IF(H22=0,0,H22/((((G22+D22)/2/50)^1.34)*$R$18))</f>
        <v>21.52406263913749</v>
      </c>
      <c r="S22" s="237">
        <f t="shared" ref="S22:S31" si="7">R22*$S$19</f>
        <v>8.8248656820463705</v>
      </c>
      <c r="T22" s="238">
        <f t="shared" ref="T22:T31" si="8">R22*$T$18</f>
        <v>1721.9250111309993</v>
      </c>
      <c r="U22" s="236">
        <f t="shared" ref="U22:U31" si="9">IF(H22=0,0,H22/((((G22+D22)/2/50)^1.3)*$U$18))</f>
        <v>18.666760610641575</v>
      </c>
      <c r="V22" s="237">
        <f t="shared" ref="V22:V31" si="10">U22*$V$19</f>
        <v>8.4000422747887082</v>
      </c>
      <c r="W22" s="238">
        <f t="shared" ref="W22:W31" si="11">U22*$W$18</f>
        <v>1493.340848851326</v>
      </c>
      <c r="X22" s="236">
        <f t="shared" ref="X22:X31" si="12">IF(H22=0,0,H22/((((G22+D22)/2/50)^1.38)*$X$18))</f>
        <v>17.798239900964024</v>
      </c>
      <c r="Y22" s="237">
        <f t="shared" ref="Y22:Y31" si="13">X22*$Y$19</f>
        <v>10.678943940578414</v>
      </c>
      <c r="Z22" s="238">
        <f t="shared" ref="Z22:Z31" si="14">X22*$Z$18</f>
        <v>1423.8591920771219</v>
      </c>
    </row>
    <row r="23" spans="1:31" ht="30" customHeight="1">
      <c r="A23" s="196">
        <v>2</v>
      </c>
      <c r="B23" s="203" t="s">
        <v>29</v>
      </c>
      <c r="C23" s="197">
        <v>20</v>
      </c>
      <c r="D23" s="198">
        <v>20</v>
      </c>
      <c r="E23" s="178">
        <f t="shared" ref="E23:E31" si="15">IF( D23=0,0,$D$15^0.99)</f>
        <v>57.593004841320194</v>
      </c>
      <c r="F23" s="206">
        <v>15</v>
      </c>
      <c r="G23" s="178">
        <f t="shared" ref="G23:G31" si="16">IF(E23=0,0,(E23+(E23-F23))/2-D23)</f>
        <v>30.093004841320194</v>
      </c>
      <c r="H23" s="263">
        <f t="shared" ref="H23:H31" si="17">C23*$D$13*$D$14</f>
        <v>1740</v>
      </c>
      <c r="I23" s="279">
        <v>880</v>
      </c>
      <c r="J23" s="173">
        <v>25</v>
      </c>
      <c r="K23" s="280">
        <v>14.7</v>
      </c>
      <c r="L23" s="179">
        <f t="shared" si="0"/>
        <v>45.957467725124232</v>
      </c>
      <c r="M23" s="240">
        <f t="shared" si="1"/>
        <v>20.221285799054662</v>
      </c>
      <c r="N23" s="241">
        <f t="shared" si="2"/>
        <v>3676.5974180099383</v>
      </c>
      <c r="O23" s="239">
        <f t="shared" si="3"/>
        <v>33.566215200938728</v>
      </c>
      <c r="P23" s="240">
        <f t="shared" si="4"/>
        <v>11.748175320328555</v>
      </c>
      <c r="Q23" s="241">
        <f t="shared" si="5"/>
        <v>2685.2972160750983</v>
      </c>
      <c r="R23" s="239">
        <f t="shared" si="6"/>
        <v>29.688362260879295</v>
      </c>
      <c r="S23" s="240">
        <f t="shared" si="7"/>
        <v>12.172228526960509</v>
      </c>
      <c r="T23" s="241">
        <f t="shared" si="8"/>
        <v>2375.0689808703437</v>
      </c>
      <c r="U23" s="239">
        <f t="shared" si="9"/>
        <v>25.747256014678033</v>
      </c>
      <c r="V23" s="240">
        <f t="shared" si="10"/>
        <v>11.586265206605114</v>
      </c>
      <c r="W23" s="241">
        <f t="shared" si="11"/>
        <v>2059.7804811742426</v>
      </c>
      <c r="X23" s="239">
        <f t="shared" si="12"/>
        <v>24.549296415122793</v>
      </c>
      <c r="Y23" s="240">
        <f t="shared" si="13"/>
        <v>14.729577849073674</v>
      </c>
      <c r="Z23" s="241">
        <f t="shared" si="14"/>
        <v>1963.9437132098235</v>
      </c>
      <c r="AA23" s="5"/>
      <c r="AB23" s="5"/>
      <c r="AC23" s="5"/>
      <c r="AD23" s="5"/>
      <c r="AE23" s="5"/>
    </row>
    <row r="24" spans="1:31" ht="30" customHeight="1">
      <c r="A24" s="196">
        <v>2</v>
      </c>
      <c r="B24" s="203" t="s">
        <v>29</v>
      </c>
      <c r="C24" s="197">
        <v>16</v>
      </c>
      <c r="D24" s="198">
        <v>20</v>
      </c>
      <c r="E24" s="178">
        <f t="shared" si="15"/>
        <v>57.593004841320194</v>
      </c>
      <c r="F24" s="206">
        <v>15</v>
      </c>
      <c r="G24" s="178">
        <f t="shared" si="16"/>
        <v>30.093004841320194</v>
      </c>
      <c r="H24" s="263">
        <f t="shared" si="17"/>
        <v>1392</v>
      </c>
      <c r="I24" s="279">
        <v>880</v>
      </c>
      <c r="J24" s="173">
        <v>20</v>
      </c>
      <c r="K24" s="280">
        <v>11.8</v>
      </c>
      <c r="L24" s="179">
        <f t="shared" si="0"/>
        <v>36.765974180099384</v>
      </c>
      <c r="M24" s="240">
        <f t="shared" si="1"/>
        <v>16.17702863924373</v>
      </c>
      <c r="N24" s="241">
        <f t="shared" si="2"/>
        <v>2941.2779344079509</v>
      </c>
      <c r="O24" s="239">
        <f t="shared" si="3"/>
        <v>26.85297216075098</v>
      </c>
      <c r="P24" s="240">
        <f t="shared" si="4"/>
        <v>9.3985402562628426</v>
      </c>
      <c r="Q24" s="241">
        <f t="shared" si="5"/>
        <v>2148.2377728600786</v>
      </c>
      <c r="R24" s="239">
        <f t="shared" si="6"/>
        <v>23.750689808703434</v>
      </c>
      <c r="S24" s="240">
        <f t="shared" si="7"/>
        <v>9.7377828215684072</v>
      </c>
      <c r="T24" s="241">
        <f t="shared" si="8"/>
        <v>1900.0551846962749</v>
      </c>
      <c r="U24" s="239">
        <f t="shared" si="9"/>
        <v>20.597804811742428</v>
      </c>
      <c r="V24" s="240">
        <f t="shared" si="10"/>
        <v>9.2690121652840922</v>
      </c>
      <c r="W24" s="241">
        <f t="shared" si="11"/>
        <v>1647.8243849393943</v>
      </c>
      <c r="X24" s="239">
        <f t="shared" si="12"/>
        <v>19.639437132098234</v>
      </c>
      <c r="Y24" s="240">
        <f t="shared" si="13"/>
        <v>11.783662279258939</v>
      </c>
      <c r="Z24" s="241">
        <f t="shared" si="14"/>
        <v>1571.1549705678588</v>
      </c>
      <c r="AA24" s="5"/>
      <c r="AB24" s="5"/>
      <c r="AC24" s="5"/>
      <c r="AD24" s="5"/>
      <c r="AE24" s="5"/>
    </row>
    <row r="25" spans="1:31" ht="30" customHeight="1">
      <c r="A25" s="196">
        <v>3</v>
      </c>
      <c r="B25" s="203" t="s">
        <v>31</v>
      </c>
      <c r="C25" s="197">
        <v>6</v>
      </c>
      <c r="D25" s="198">
        <v>20</v>
      </c>
      <c r="E25" s="178">
        <f t="shared" si="15"/>
        <v>57.593004841320194</v>
      </c>
      <c r="F25" s="206">
        <v>15</v>
      </c>
      <c r="G25" s="178">
        <f t="shared" si="16"/>
        <v>30.093004841320194</v>
      </c>
      <c r="H25" s="263">
        <f t="shared" si="17"/>
        <v>522</v>
      </c>
      <c r="I25" s="279">
        <v>580</v>
      </c>
      <c r="J25" s="173">
        <v>10</v>
      </c>
      <c r="K25" s="280">
        <v>3.5</v>
      </c>
      <c r="L25" s="179">
        <f t="shared" si="0"/>
        <v>13.78724031753727</v>
      </c>
      <c r="M25" s="240">
        <f t="shared" si="1"/>
        <v>6.0663857397163987</v>
      </c>
      <c r="N25" s="241">
        <f t="shared" si="2"/>
        <v>1102.9792254029817</v>
      </c>
      <c r="O25" s="239">
        <f t="shared" si="3"/>
        <v>10.069864560281617</v>
      </c>
      <c r="P25" s="240">
        <f t="shared" si="4"/>
        <v>3.5244525960985658</v>
      </c>
      <c r="Q25" s="241">
        <f t="shared" si="5"/>
        <v>805.58916482252937</v>
      </c>
      <c r="R25" s="239">
        <f t="shared" si="6"/>
        <v>8.9065086782637888</v>
      </c>
      <c r="S25" s="240">
        <f t="shared" si="7"/>
        <v>3.6516685580881534</v>
      </c>
      <c r="T25" s="241">
        <f t="shared" si="8"/>
        <v>712.52069426110313</v>
      </c>
      <c r="U25" s="239">
        <f t="shared" si="9"/>
        <v>7.7241768044034105</v>
      </c>
      <c r="V25" s="240">
        <f t="shared" si="10"/>
        <v>3.4758795619815346</v>
      </c>
      <c r="W25" s="241">
        <f t="shared" si="11"/>
        <v>617.93414435227282</v>
      </c>
      <c r="X25" s="239">
        <f t="shared" si="12"/>
        <v>7.3647889245368381</v>
      </c>
      <c r="Y25" s="240">
        <f t="shared" si="13"/>
        <v>4.4188733547221029</v>
      </c>
      <c r="Z25" s="241">
        <f t="shared" si="14"/>
        <v>589.183113962947</v>
      </c>
      <c r="AA25" s="7"/>
      <c r="AB25" s="7"/>
      <c r="AC25" s="11"/>
      <c r="AD25" s="5"/>
      <c r="AE25" s="5"/>
    </row>
    <row r="26" spans="1:31" ht="30" customHeight="1">
      <c r="A26" s="196">
        <v>4</v>
      </c>
      <c r="B26" s="230" t="s">
        <v>44</v>
      </c>
      <c r="C26" s="197">
        <v>11</v>
      </c>
      <c r="D26" s="198">
        <v>22</v>
      </c>
      <c r="E26" s="178">
        <f t="shared" si="15"/>
        <v>57.593004841320194</v>
      </c>
      <c r="F26" s="206">
        <v>15</v>
      </c>
      <c r="G26" s="178">
        <f t="shared" si="16"/>
        <v>28.093004841320194</v>
      </c>
      <c r="H26" s="263">
        <f t="shared" si="17"/>
        <v>957</v>
      </c>
      <c r="I26" s="279"/>
      <c r="J26" s="173"/>
      <c r="K26" s="280"/>
      <c r="L26" s="179">
        <f t="shared" si="0"/>
        <v>25.276607248818326</v>
      </c>
      <c r="M26" s="240">
        <f t="shared" si="1"/>
        <v>11.121707189480064</v>
      </c>
      <c r="N26" s="241">
        <f t="shared" si="2"/>
        <v>2022.128579905466</v>
      </c>
      <c r="O26" s="239">
        <f t="shared" si="3"/>
        <v>18.461418360516298</v>
      </c>
      <c r="P26" s="240">
        <f t="shared" si="4"/>
        <v>6.4614964261807035</v>
      </c>
      <c r="Q26" s="241">
        <f t="shared" si="5"/>
        <v>1476.9134688413037</v>
      </c>
      <c r="R26" s="239">
        <f t="shared" si="6"/>
        <v>16.328599243483612</v>
      </c>
      <c r="S26" s="240">
        <f t="shared" si="7"/>
        <v>6.6947256898282808</v>
      </c>
      <c r="T26" s="241">
        <f t="shared" si="8"/>
        <v>1306.2879394786889</v>
      </c>
      <c r="U26" s="239">
        <f t="shared" si="9"/>
        <v>14.160990808072919</v>
      </c>
      <c r="V26" s="240">
        <f t="shared" si="10"/>
        <v>6.3724458636328132</v>
      </c>
      <c r="W26" s="241">
        <f t="shared" si="11"/>
        <v>1132.8792646458335</v>
      </c>
      <c r="X26" s="239">
        <f t="shared" si="12"/>
        <v>13.502113028317536</v>
      </c>
      <c r="Y26" s="240">
        <f t="shared" si="13"/>
        <v>8.1012678169905215</v>
      </c>
      <c r="Z26" s="241">
        <f t="shared" si="14"/>
        <v>1080.1690422654028</v>
      </c>
      <c r="AA26" s="9"/>
      <c r="AB26" s="5"/>
      <c r="AC26" s="5"/>
      <c r="AD26" s="5"/>
      <c r="AE26" s="5"/>
    </row>
    <row r="27" spans="1:31" ht="30" customHeight="1">
      <c r="A27" s="196">
        <v>5</v>
      </c>
      <c r="B27" s="203" t="s">
        <v>45</v>
      </c>
      <c r="C27" s="197">
        <v>11</v>
      </c>
      <c r="D27" s="198">
        <v>17</v>
      </c>
      <c r="E27" s="178">
        <f t="shared" si="15"/>
        <v>57.593004841320194</v>
      </c>
      <c r="F27" s="206">
        <v>15</v>
      </c>
      <c r="G27" s="178">
        <f t="shared" si="16"/>
        <v>33.093004841320194</v>
      </c>
      <c r="H27" s="263">
        <f t="shared" si="17"/>
        <v>957</v>
      </c>
      <c r="I27" s="279">
        <v>880</v>
      </c>
      <c r="J27" s="173">
        <v>14</v>
      </c>
      <c r="K27" s="280">
        <v>8.1</v>
      </c>
      <c r="L27" s="179">
        <f t="shared" si="0"/>
        <v>25.276607248818326</v>
      </c>
      <c r="M27" s="240">
        <f t="shared" si="1"/>
        <v>11.121707189480064</v>
      </c>
      <c r="N27" s="241">
        <f t="shared" si="2"/>
        <v>2022.128579905466</v>
      </c>
      <c r="O27" s="239">
        <f t="shared" si="3"/>
        <v>18.461418360516298</v>
      </c>
      <c r="P27" s="240">
        <f t="shared" si="4"/>
        <v>6.4614964261807035</v>
      </c>
      <c r="Q27" s="241">
        <f t="shared" si="5"/>
        <v>1476.9134688413037</v>
      </c>
      <c r="R27" s="239">
        <f t="shared" si="6"/>
        <v>16.328599243483612</v>
      </c>
      <c r="S27" s="240">
        <f t="shared" si="7"/>
        <v>6.6947256898282808</v>
      </c>
      <c r="T27" s="241">
        <f t="shared" si="8"/>
        <v>1306.2879394786889</v>
      </c>
      <c r="U27" s="239">
        <f t="shared" si="9"/>
        <v>14.160990808072919</v>
      </c>
      <c r="V27" s="240">
        <f t="shared" si="10"/>
        <v>6.3724458636328132</v>
      </c>
      <c r="W27" s="241">
        <f t="shared" si="11"/>
        <v>1132.8792646458335</v>
      </c>
      <c r="X27" s="239">
        <f t="shared" si="12"/>
        <v>13.502113028317536</v>
      </c>
      <c r="Y27" s="240">
        <f t="shared" si="13"/>
        <v>8.1012678169905215</v>
      </c>
      <c r="Z27" s="241">
        <f t="shared" si="14"/>
        <v>1080.1690422654028</v>
      </c>
      <c r="AA27" s="5"/>
      <c r="AB27" s="4"/>
      <c r="AC27" s="5"/>
      <c r="AD27" s="5"/>
      <c r="AE27" s="5"/>
    </row>
    <row r="28" spans="1:31" ht="30" customHeight="1">
      <c r="A28" s="196">
        <v>6</v>
      </c>
      <c r="B28" s="203" t="s">
        <v>46</v>
      </c>
      <c r="C28" s="197"/>
      <c r="D28" s="198"/>
      <c r="E28" s="178">
        <f t="shared" si="15"/>
        <v>0</v>
      </c>
      <c r="F28" s="206"/>
      <c r="G28" s="178">
        <f t="shared" si="16"/>
        <v>0</v>
      </c>
      <c r="H28" s="263">
        <f t="shared" si="17"/>
        <v>0</v>
      </c>
      <c r="I28" s="279"/>
      <c r="J28" s="173"/>
      <c r="K28" s="280"/>
      <c r="L28" s="179">
        <f t="shared" si="0"/>
        <v>0</v>
      </c>
      <c r="M28" s="240">
        <f t="shared" si="1"/>
        <v>0</v>
      </c>
      <c r="N28" s="241">
        <f t="shared" si="2"/>
        <v>0</v>
      </c>
      <c r="O28" s="239">
        <f t="shared" si="3"/>
        <v>0</v>
      </c>
      <c r="P28" s="240">
        <f t="shared" si="4"/>
        <v>0</v>
      </c>
      <c r="Q28" s="241">
        <f t="shared" si="5"/>
        <v>0</v>
      </c>
      <c r="R28" s="239">
        <f t="shared" si="6"/>
        <v>0</v>
      </c>
      <c r="S28" s="240">
        <f t="shared" si="7"/>
        <v>0</v>
      </c>
      <c r="T28" s="241">
        <f t="shared" si="8"/>
        <v>0</v>
      </c>
      <c r="U28" s="239">
        <f t="shared" si="9"/>
        <v>0</v>
      </c>
      <c r="V28" s="240">
        <f t="shared" si="10"/>
        <v>0</v>
      </c>
      <c r="W28" s="241">
        <f t="shared" si="11"/>
        <v>0</v>
      </c>
      <c r="X28" s="239">
        <f t="shared" si="12"/>
        <v>0</v>
      </c>
      <c r="Y28" s="240">
        <f t="shared" si="13"/>
        <v>0</v>
      </c>
      <c r="Z28" s="241">
        <f t="shared" si="14"/>
        <v>0</v>
      </c>
      <c r="AA28" s="5"/>
      <c r="AB28" s="4"/>
      <c r="AC28" s="5"/>
      <c r="AD28" s="5"/>
      <c r="AE28" s="5"/>
    </row>
    <row r="29" spans="1:31" ht="30" customHeight="1">
      <c r="A29" s="196"/>
      <c r="B29" s="203"/>
      <c r="C29" s="197"/>
      <c r="D29" s="198"/>
      <c r="E29" s="178">
        <f t="shared" si="15"/>
        <v>0</v>
      </c>
      <c r="F29" s="206"/>
      <c r="G29" s="178">
        <f t="shared" si="16"/>
        <v>0</v>
      </c>
      <c r="H29" s="263">
        <f t="shared" si="17"/>
        <v>0</v>
      </c>
      <c r="I29" s="279"/>
      <c r="J29" s="173"/>
      <c r="K29" s="280"/>
      <c r="L29" s="179">
        <f t="shared" si="0"/>
        <v>0</v>
      </c>
      <c r="M29" s="240">
        <f t="shared" si="1"/>
        <v>0</v>
      </c>
      <c r="N29" s="241">
        <f t="shared" si="2"/>
        <v>0</v>
      </c>
      <c r="O29" s="239">
        <f t="shared" si="3"/>
        <v>0</v>
      </c>
      <c r="P29" s="240">
        <f t="shared" si="4"/>
        <v>0</v>
      </c>
      <c r="Q29" s="241">
        <f t="shared" si="5"/>
        <v>0</v>
      </c>
      <c r="R29" s="239">
        <f t="shared" si="6"/>
        <v>0</v>
      </c>
      <c r="S29" s="240">
        <f t="shared" si="7"/>
        <v>0</v>
      </c>
      <c r="T29" s="241">
        <f t="shared" si="8"/>
        <v>0</v>
      </c>
      <c r="U29" s="239">
        <f t="shared" si="9"/>
        <v>0</v>
      </c>
      <c r="V29" s="240">
        <f t="shared" si="10"/>
        <v>0</v>
      </c>
      <c r="W29" s="241">
        <f t="shared" si="11"/>
        <v>0</v>
      </c>
      <c r="X29" s="239">
        <f t="shared" si="12"/>
        <v>0</v>
      </c>
      <c r="Y29" s="240">
        <f t="shared" si="13"/>
        <v>0</v>
      </c>
      <c r="Z29" s="241">
        <f t="shared" si="14"/>
        <v>0</v>
      </c>
      <c r="AA29" s="5"/>
      <c r="AB29" s="4"/>
      <c r="AC29" s="5"/>
      <c r="AD29" s="5"/>
      <c r="AE29" s="5"/>
    </row>
    <row r="30" spans="1:31" ht="30" customHeight="1">
      <c r="A30" s="196"/>
      <c r="B30" s="203"/>
      <c r="C30" s="197"/>
      <c r="D30" s="198"/>
      <c r="E30" s="178">
        <f t="shared" si="15"/>
        <v>0</v>
      </c>
      <c r="F30" s="206"/>
      <c r="G30" s="178">
        <f t="shared" si="16"/>
        <v>0</v>
      </c>
      <c r="H30" s="263">
        <f t="shared" si="17"/>
        <v>0</v>
      </c>
      <c r="I30" s="279"/>
      <c r="J30" s="173"/>
      <c r="K30" s="280"/>
      <c r="L30" s="179">
        <f t="shared" si="0"/>
        <v>0</v>
      </c>
      <c r="M30" s="240">
        <f t="shared" si="1"/>
        <v>0</v>
      </c>
      <c r="N30" s="241">
        <f t="shared" si="2"/>
        <v>0</v>
      </c>
      <c r="O30" s="239">
        <f t="shared" si="3"/>
        <v>0</v>
      </c>
      <c r="P30" s="240">
        <f t="shared" si="4"/>
        <v>0</v>
      </c>
      <c r="Q30" s="241">
        <f t="shared" si="5"/>
        <v>0</v>
      </c>
      <c r="R30" s="239">
        <f t="shared" si="6"/>
        <v>0</v>
      </c>
      <c r="S30" s="240">
        <f t="shared" si="7"/>
        <v>0</v>
      </c>
      <c r="T30" s="241">
        <f t="shared" si="8"/>
        <v>0</v>
      </c>
      <c r="U30" s="239">
        <f t="shared" si="9"/>
        <v>0</v>
      </c>
      <c r="V30" s="240">
        <f t="shared" si="10"/>
        <v>0</v>
      </c>
      <c r="W30" s="241">
        <f t="shared" si="11"/>
        <v>0</v>
      </c>
      <c r="X30" s="239">
        <f t="shared" si="12"/>
        <v>0</v>
      </c>
      <c r="Y30" s="240">
        <f t="shared" si="13"/>
        <v>0</v>
      </c>
      <c r="Z30" s="241">
        <f t="shared" si="14"/>
        <v>0</v>
      </c>
      <c r="AA30" s="5"/>
      <c r="AB30" s="5"/>
      <c r="AC30" s="5"/>
      <c r="AD30" s="5"/>
      <c r="AE30" s="5"/>
    </row>
    <row r="31" spans="1:31" ht="30" customHeight="1" thickBot="1">
      <c r="A31" s="199"/>
      <c r="B31" s="204"/>
      <c r="C31" s="200"/>
      <c r="D31" s="201"/>
      <c r="E31" s="180">
        <f t="shared" si="15"/>
        <v>0</v>
      </c>
      <c r="F31" s="207"/>
      <c r="G31" s="180">
        <f t="shared" si="16"/>
        <v>0</v>
      </c>
      <c r="H31" s="264">
        <f t="shared" si="17"/>
        <v>0</v>
      </c>
      <c r="I31" s="281"/>
      <c r="J31" s="282"/>
      <c r="K31" s="283"/>
      <c r="L31" s="251">
        <f t="shared" si="0"/>
        <v>0</v>
      </c>
      <c r="M31" s="243">
        <f t="shared" si="1"/>
        <v>0</v>
      </c>
      <c r="N31" s="244">
        <f t="shared" si="2"/>
        <v>0</v>
      </c>
      <c r="O31" s="242">
        <f t="shared" si="3"/>
        <v>0</v>
      </c>
      <c r="P31" s="243">
        <f t="shared" si="4"/>
        <v>0</v>
      </c>
      <c r="Q31" s="244">
        <f t="shared" si="5"/>
        <v>0</v>
      </c>
      <c r="R31" s="242">
        <f t="shared" si="6"/>
        <v>0</v>
      </c>
      <c r="S31" s="243">
        <f t="shared" si="7"/>
        <v>0</v>
      </c>
      <c r="T31" s="244">
        <f t="shared" si="8"/>
        <v>0</v>
      </c>
      <c r="U31" s="242">
        <f t="shared" si="9"/>
        <v>0</v>
      </c>
      <c r="V31" s="243">
        <f t="shared" si="10"/>
        <v>0</v>
      </c>
      <c r="W31" s="244">
        <f t="shared" si="11"/>
        <v>0</v>
      </c>
      <c r="X31" s="242">
        <f t="shared" si="12"/>
        <v>0</v>
      </c>
      <c r="Y31" s="243">
        <f t="shared" si="13"/>
        <v>0</v>
      </c>
      <c r="Z31" s="244">
        <f t="shared" si="14"/>
        <v>0</v>
      </c>
      <c r="AA31" s="5"/>
      <c r="AB31" s="4"/>
      <c r="AC31" s="5"/>
      <c r="AD31" s="5"/>
      <c r="AE31" s="5"/>
    </row>
    <row r="32" spans="1:31" ht="30" customHeight="1">
      <c r="A32" s="181"/>
      <c r="B32" s="182" t="s">
        <v>16</v>
      </c>
      <c r="C32" s="224">
        <f t="shared" ref="C32" si="18">SUM(C22:C31)</f>
        <v>78.5</v>
      </c>
      <c r="D32" s="223"/>
      <c r="E32" s="223"/>
      <c r="F32" s="223"/>
      <c r="G32" s="223"/>
      <c r="H32" s="224">
        <f>SUM(H22:H31)</f>
        <v>6829.5</v>
      </c>
      <c r="I32" s="184"/>
      <c r="J32" s="183"/>
      <c r="K32" s="255">
        <f>K22+K23+K24+K25+K26+K27+K28+K29+K30+K31</f>
        <v>46.6</v>
      </c>
      <c r="L32" s="233"/>
      <c r="M32" s="234"/>
      <c r="N32" s="235"/>
      <c r="O32" s="233"/>
      <c r="P32" s="234"/>
      <c r="Q32" s="235"/>
      <c r="R32" s="233"/>
      <c r="S32" s="233"/>
      <c r="T32" s="235"/>
      <c r="U32" s="233"/>
      <c r="V32" s="234"/>
      <c r="W32" s="235"/>
      <c r="X32" s="233"/>
      <c r="Y32" s="234"/>
      <c r="Z32" s="61"/>
      <c r="AA32" s="5"/>
      <c r="AB32" s="4"/>
      <c r="AC32" s="5"/>
      <c r="AD32" s="5"/>
      <c r="AE32" s="5"/>
    </row>
    <row r="33" spans="1:31" ht="30" customHeight="1">
      <c r="A33" s="181"/>
      <c r="B33" s="185"/>
      <c r="C33" s="184"/>
      <c r="D33" s="184"/>
      <c r="E33" s="186"/>
      <c r="F33" s="184"/>
      <c r="G33" s="187"/>
      <c r="H33" s="184"/>
      <c r="I33" s="188"/>
      <c r="J33" s="183"/>
      <c r="K33" s="183"/>
      <c r="L33" s="183"/>
      <c r="M33" s="183"/>
      <c r="N33" s="183"/>
      <c r="O33" s="189"/>
      <c r="P33" s="190"/>
      <c r="Q33" s="190"/>
      <c r="R33" s="189"/>
      <c r="S33" s="190"/>
      <c r="T33" s="190"/>
      <c r="U33" s="189"/>
      <c r="V33" s="190"/>
      <c r="W33" s="190"/>
      <c r="X33" s="191"/>
      <c r="Y33" s="192"/>
      <c r="Z33" s="6"/>
      <c r="AA33" s="5"/>
      <c r="AB33" s="4"/>
      <c r="AC33" s="5"/>
      <c r="AD33" s="5"/>
      <c r="AE33" s="5"/>
    </row>
    <row r="34" spans="1:31" ht="30" customHeight="1">
      <c r="A34" s="109"/>
      <c r="B34" s="175" t="s">
        <v>14</v>
      </c>
      <c r="C34" s="274" t="s">
        <v>40</v>
      </c>
      <c r="D34" s="275"/>
      <c r="E34" s="110"/>
      <c r="F34" s="110"/>
      <c r="G34" s="113"/>
      <c r="H34" s="110"/>
      <c r="I34" s="112"/>
      <c r="J34" s="110"/>
      <c r="K34" s="108"/>
      <c r="L34" s="112"/>
      <c r="M34" s="108"/>
      <c r="N34" s="106"/>
      <c r="O34" s="107"/>
      <c r="P34" s="106"/>
      <c r="Q34" s="106"/>
      <c r="R34" s="107"/>
      <c r="S34" s="106"/>
      <c r="T34" s="106"/>
      <c r="U34" s="107"/>
      <c r="V34" s="106"/>
      <c r="W34" s="106"/>
      <c r="X34" s="3"/>
      <c r="Y34" s="3"/>
      <c r="Z34" s="4"/>
      <c r="AA34" s="4"/>
      <c r="AB34" s="4"/>
      <c r="AC34" s="5"/>
      <c r="AD34" s="5"/>
      <c r="AE34" s="5"/>
    </row>
    <row r="35" spans="1:31" ht="30" customHeight="1">
      <c r="B35" s="176" t="s">
        <v>15</v>
      </c>
      <c r="C35" s="272" t="s">
        <v>37</v>
      </c>
      <c r="D35" s="273"/>
      <c r="AA35" s="5"/>
      <c r="AB35" s="5"/>
      <c r="AC35" s="5"/>
      <c r="AD35" s="5"/>
      <c r="AE35" s="5"/>
    </row>
    <row r="36" spans="1:31" ht="30" customHeight="1">
      <c r="AA36" s="5"/>
      <c r="AB36" s="5"/>
      <c r="AC36" s="5"/>
      <c r="AD36" s="5"/>
      <c r="AE36" s="5"/>
    </row>
    <row r="37" spans="1:31" ht="30" customHeight="1">
      <c r="A37" s="116"/>
      <c r="B37" s="122"/>
      <c r="C37" s="117" t="s">
        <v>25</v>
      </c>
      <c r="D37" s="122" t="s">
        <v>4</v>
      </c>
      <c r="E37" s="122" t="s">
        <v>4</v>
      </c>
      <c r="F37" s="122" t="s">
        <v>5</v>
      </c>
      <c r="G37" s="122" t="s">
        <v>4</v>
      </c>
      <c r="H37" s="122"/>
      <c r="I37" s="268" t="s">
        <v>47</v>
      </c>
      <c r="J37" s="269"/>
      <c r="K37" s="270"/>
    </row>
    <row r="38" spans="1:31" ht="30" customHeight="1">
      <c r="A38" s="120" t="s">
        <v>43</v>
      </c>
      <c r="B38" s="121" t="s">
        <v>7</v>
      </c>
      <c r="C38" s="96" t="s">
        <v>26</v>
      </c>
      <c r="D38" s="121" t="s">
        <v>8</v>
      </c>
      <c r="E38" s="121" t="s">
        <v>9</v>
      </c>
      <c r="F38" s="121" t="s">
        <v>10</v>
      </c>
      <c r="G38" s="121" t="s">
        <v>11</v>
      </c>
      <c r="H38" s="123" t="s">
        <v>12</v>
      </c>
      <c r="I38" s="140" t="s">
        <v>35</v>
      </c>
      <c r="J38" s="142" t="s">
        <v>36</v>
      </c>
      <c r="K38" s="248" t="s">
        <v>51</v>
      </c>
      <c r="L38" s="247">
        <v>430</v>
      </c>
      <c r="M38" s="247" t="s">
        <v>13</v>
      </c>
      <c r="N38" s="249" t="s">
        <v>0</v>
      </c>
      <c r="O38" s="246">
        <v>580</v>
      </c>
      <c r="P38" s="247" t="s">
        <v>13</v>
      </c>
      <c r="Q38" s="249" t="s">
        <v>0</v>
      </c>
      <c r="R38" s="247">
        <v>680</v>
      </c>
      <c r="S38" s="247" t="s">
        <v>13</v>
      </c>
      <c r="T38" s="249" t="s">
        <v>0</v>
      </c>
      <c r="U38" s="246">
        <v>780</v>
      </c>
      <c r="V38" s="247" t="s">
        <v>13</v>
      </c>
      <c r="W38" s="249" t="s">
        <v>0</v>
      </c>
      <c r="X38" s="246">
        <v>880</v>
      </c>
      <c r="Y38" s="247" t="s">
        <v>13</v>
      </c>
      <c r="Z38" s="249" t="s">
        <v>0</v>
      </c>
    </row>
    <row r="39" spans="1:31" ht="30" customHeight="1" thickBot="1">
      <c r="A39" s="20"/>
      <c r="E39" s="101"/>
      <c r="F39" s="102"/>
      <c r="G39" s="37"/>
      <c r="H39" s="21"/>
      <c r="I39" s="21"/>
      <c r="J39" s="28"/>
      <c r="K39" s="60"/>
      <c r="L39" s="61"/>
      <c r="M39" s="60"/>
      <c r="N39" s="24"/>
      <c r="O39" s="15"/>
      <c r="P39" s="16"/>
      <c r="Q39" s="13"/>
      <c r="R39" s="10"/>
      <c r="S39" s="4"/>
      <c r="T39" s="5"/>
      <c r="U39" s="5"/>
      <c r="V39" s="5"/>
      <c r="Z39" s="5"/>
    </row>
    <row r="40" spans="1:31" ht="30" customHeight="1">
      <c r="A40" s="217">
        <v>1</v>
      </c>
      <c r="B40" s="218" t="s">
        <v>34</v>
      </c>
      <c r="C40" s="254">
        <v>13</v>
      </c>
      <c r="D40" s="195">
        <v>20</v>
      </c>
      <c r="E40" s="177">
        <f>IF( D40=0,0,$D$15^0.99)</f>
        <v>57.593004841320194</v>
      </c>
      <c r="F40" s="205">
        <v>15</v>
      </c>
      <c r="G40" s="177">
        <f>IF(E40=0,0,(E40+(E40-F40))/2-D40)</f>
        <v>30.093004841320194</v>
      </c>
      <c r="H40" s="262">
        <f>C40*$D$13*$D$14</f>
        <v>1131</v>
      </c>
      <c r="I40" s="276">
        <v>880</v>
      </c>
      <c r="J40" s="277">
        <v>16</v>
      </c>
      <c r="K40" s="278">
        <v>9.8000000000000007</v>
      </c>
      <c r="L40" s="236">
        <f t="shared" ref="L40:L49" si="19">IF(H40=0,0,H40/((((G40+D40)/2/50)^1.3)*$L$18))</f>
        <v>29.87235402133075</v>
      </c>
      <c r="M40" s="237">
        <f t="shared" ref="M40:M49" si="20">L40*$M$19</f>
        <v>13.143835769385531</v>
      </c>
      <c r="N40" s="238">
        <f t="shared" ref="N40:N49" si="21">L40*$N$18</f>
        <v>2389.78832170646</v>
      </c>
      <c r="O40" s="236">
        <f t="shared" ref="O40:O49" si="22">IF(H40=0,0,H40/((((G40+D40)/2/50)^1.33)*$O$18))</f>
        <v>21.818039880610172</v>
      </c>
      <c r="P40" s="237">
        <f t="shared" ref="P40:P49" si="23">O40*$P$19</f>
        <v>7.6363139582135595</v>
      </c>
      <c r="Q40" s="238">
        <f t="shared" ref="Q40:Q49" si="24">O40*$Q$18</f>
        <v>1745.4431904488138</v>
      </c>
      <c r="R40" s="236">
        <f t="shared" ref="R40:R49" si="25">IF(H40=0,0,H40/((((G40+D40)/2/50)^1.34)*$R$18))</f>
        <v>19.297435469571543</v>
      </c>
      <c r="S40" s="237">
        <f t="shared" ref="S40:S49" si="26">R40*$S$19</f>
        <v>7.9119485425243319</v>
      </c>
      <c r="T40" s="238">
        <f t="shared" ref="T40:T49" si="27">R40*$T$18</f>
        <v>1543.7948375657234</v>
      </c>
      <c r="U40" s="236">
        <f t="shared" ref="U40:U49" si="28">IF(H40=0,0,H40/((((G40+D40)/2/50)^1.3)*$U$18))</f>
        <v>16.735716409540721</v>
      </c>
      <c r="V40" s="237">
        <f t="shared" ref="V40:V49" si="29">U40*$V$19</f>
        <v>7.5310723842933252</v>
      </c>
      <c r="W40" s="238">
        <f t="shared" ref="W40:W49" si="30">U40*$W$18</f>
        <v>1338.8573127632576</v>
      </c>
      <c r="X40" s="236">
        <f t="shared" ref="X40:X49" si="31">IF(H40=0,0,H40/((((G40+D40)/2/50)^1.38)*$X$18))</f>
        <v>15.957042669829814</v>
      </c>
      <c r="Y40" s="237">
        <f t="shared" ref="Y40:Y49" si="32">X40*$Y$19</f>
        <v>9.5742256018978882</v>
      </c>
      <c r="Z40" s="238">
        <f t="shared" ref="Z40:Z49" si="33">X40*$Z$18</f>
        <v>1276.5634135863852</v>
      </c>
    </row>
    <row r="41" spans="1:31" ht="30" customHeight="1">
      <c r="A41" s="219">
        <v>2</v>
      </c>
      <c r="B41" s="220" t="s">
        <v>30</v>
      </c>
      <c r="C41" s="221">
        <v>9</v>
      </c>
      <c r="D41" s="198">
        <v>20</v>
      </c>
      <c r="E41" s="178">
        <f t="shared" ref="E41:E49" si="34">IF( D41=0,0,$D$15^0.99)</f>
        <v>57.593004841320194</v>
      </c>
      <c r="F41" s="206">
        <v>15</v>
      </c>
      <c r="G41" s="178">
        <f t="shared" ref="G41:G49" si="35">IF(E41=0,0,(E41+(E41-F41))/2-D41)</f>
        <v>30.093004841320194</v>
      </c>
      <c r="H41" s="263">
        <f t="shared" ref="H41:H49" si="36">C41*$D$13*$D$14</f>
        <v>783</v>
      </c>
      <c r="I41" s="279">
        <v>580</v>
      </c>
      <c r="J41" s="173">
        <v>15</v>
      </c>
      <c r="K41" s="284">
        <v>5.3</v>
      </c>
      <c r="L41" s="239">
        <f t="shared" si="19"/>
        <v>20.680860476305906</v>
      </c>
      <c r="M41" s="240">
        <f t="shared" si="20"/>
        <v>9.0995786095745981</v>
      </c>
      <c r="N41" s="241">
        <f t="shared" si="21"/>
        <v>1654.4688381044725</v>
      </c>
      <c r="O41" s="239">
        <f t="shared" si="22"/>
        <v>15.104796840422427</v>
      </c>
      <c r="P41" s="240">
        <f t="shared" si="23"/>
        <v>5.2866788941478493</v>
      </c>
      <c r="Q41" s="241">
        <f t="shared" si="24"/>
        <v>1208.3837472337941</v>
      </c>
      <c r="R41" s="239">
        <f t="shared" si="25"/>
        <v>13.359763017395682</v>
      </c>
      <c r="S41" s="240">
        <f t="shared" si="26"/>
        <v>5.4775028371322296</v>
      </c>
      <c r="T41" s="241">
        <f t="shared" si="27"/>
        <v>1068.7810413916545</v>
      </c>
      <c r="U41" s="239">
        <f t="shared" si="28"/>
        <v>11.586265206605116</v>
      </c>
      <c r="V41" s="240">
        <f t="shared" si="29"/>
        <v>5.2138193429723021</v>
      </c>
      <c r="W41" s="241">
        <f t="shared" si="30"/>
        <v>926.90121652840935</v>
      </c>
      <c r="X41" s="239">
        <f t="shared" si="31"/>
        <v>11.047183386805257</v>
      </c>
      <c r="Y41" s="240">
        <f t="shared" si="32"/>
        <v>6.6283100320831538</v>
      </c>
      <c r="Z41" s="241">
        <f t="shared" si="33"/>
        <v>883.77467094442056</v>
      </c>
    </row>
    <row r="42" spans="1:31" ht="30" customHeight="1">
      <c r="A42" s="219">
        <v>3</v>
      </c>
      <c r="B42" s="220" t="s">
        <v>34</v>
      </c>
      <c r="C42" s="221">
        <v>17</v>
      </c>
      <c r="D42" s="198">
        <v>20</v>
      </c>
      <c r="E42" s="178">
        <f t="shared" si="34"/>
        <v>57.593004841320194</v>
      </c>
      <c r="F42" s="206">
        <v>15</v>
      </c>
      <c r="G42" s="178">
        <f t="shared" si="35"/>
        <v>30.093004841320194</v>
      </c>
      <c r="H42" s="263">
        <f t="shared" si="36"/>
        <v>1479</v>
      </c>
      <c r="I42" s="279">
        <v>880</v>
      </c>
      <c r="J42" s="173">
        <v>21</v>
      </c>
      <c r="K42" s="280">
        <v>12.5</v>
      </c>
      <c r="L42" s="239">
        <f t="shared" si="19"/>
        <v>39.063847566355598</v>
      </c>
      <c r="M42" s="240">
        <f t="shared" si="20"/>
        <v>17.188092929196465</v>
      </c>
      <c r="N42" s="241">
        <f t="shared" si="21"/>
        <v>3125.107805308448</v>
      </c>
      <c r="O42" s="239">
        <f t="shared" si="22"/>
        <v>28.531282920797917</v>
      </c>
      <c r="P42" s="240">
        <f t="shared" si="23"/>
        <v>9.9859490222792697</v>
      </c>
      <c r="Q42" s="241">
        <f t="shared" si="24"/>
        <v>2282.5026336638334</v>
      </c>
      <c r="R42" s="239">
        <f t="shared" si="25"/>
        <v>25.235107921747399</v>
      </c>
      <c r="S42" s="240">
        <f t="shared" si="26"/>
        <v>10.346394247916432</v>
      </c>
      <c r="T42" s="241">
        <f t="shared" si="27"/>
        <v>2018.808633739792</v>
      </c>
      <c r="U42" s="239">
        <f t="shared" si="28"/>
        <v>21.88516761247633</v>
      </c>
      <c r="V42" s="240">
        <f t="shared" si="29"/>
        <v>9.8483254256143482</v>
      </c>
      <c r="W42" s="241">
        <f t="shared" si="30"/>
        <v>1750.8134089981063</v>
      </c>
      <c r="X42" s="239">
        <f t="shared" si="31"/>
        <v>20.866901952854374</v>
      </c>
      <c r="Y42" s="240">
        <f t="shared" si="32"/>
        <v>12.520141171712623</v>
      </c>
      <c r="Z42" s="241">
        <f t="shared" si="33"/>
        <v>1669.3521562283499</v>
      </c>
    </row>
    <row r="43" spans="1:31" ht="30" customHeight="1">
      <c r="A43" s="219">
        <v>4</v>
      </c>
      <c r="B43" s="220" t="s">
        <v>34</v>
      </c>
      <c r="C43" s="221">
        <v>20</v>
      </c>
      <c r="D43" s="198">
        <v>20</v>
      </c>
      <c r="E43" s="178">
        <f t="shared" si="34"/>
        <v>57.593004841320194</v>
      </c>
      <c r="F43" s="206">
        <v>15</v>
      </c>
      <c r="G43" s="178">
        <f t="shared" si="35"/>
        <v>30.093004841320194</v>
      </c>
      <c r="H43" s="263">
        <f t="shared" si="36"/>
        <v>1740</v>
      </c>
      <c r="I43" s="279">
        <v>880</v>
      </c>
      <c r="J43" s="173">
        <v>25</v>
      </c>
      <c r="K43" s="280">
        <v>14.7</v>
      </c>
      <c r="L43" s="239">
        <f t="shared" si="19"/>
        <v>45.957467725124232</v>
      </c>
      <c r="M43" s="240">
        <f t="shared" si="20"/>
        <v>20.221285799054662</v>
      </c>
      <c r="N43" s="241">
        <f t="shared" si="21"/>
        <v>3676.5974180099383</v>
      </c>
      <c r="O43" s="239">
        <f t="shared" si="22"/>
        <v>33.566215200938728</v>
      </c>
      <c r="P43" s="240">
        <f t="shared" si="23"/>
        <v>11.748175320328555</v>
      </c>
      <c r="Q43" s="241">
        <f t="shared" si="24"/>
        <v>2685.2972160750983</v>
      </c>
      <c r="R43" s="239">
        <f t="shared" si="25"/>
        <v>29.688362260879295</v>
      </c>
      <c r="S43" s="240">
        <f t="shared" si="26"/>
        <v>12.172228526960509</v>
      </c>
      <c r="T43" s="241">
        <f t="shared" si="27"/>
        <v>2375.0689808703437</v>
      </c>
      <c r="U43" s="239">
        <f t="shared" si="28"/>
        <v>25.747256014678033</v>
      </c>
      <c r="V43" s="240">
        <f t="shared" si="29"/>
        <v>11.586265206605114</v>
      </c>
      <c r="W43" s="241">
        <f t="shared" si="30"/>
        <v>2059.7804811742426</v>
      </c>
      <c r="X43" s="239">
        <f t="shared" si="31"/>
        <v>24.549296415122793</v>
      </c>
      <c r="Y43" s="240">
        <f t="shared" si="32"/>
        <v>14.729577849073674</v>
      </c>
      <c r="Z43" s="241">
        <f t="shared" si="33"/>
        <v>1963.9437132098235</v>
      </c>
    </row>
    <row r="44" spans="1:31" ht="30" customHeight="1">
      <c r="A44" s="219">
        <v>5</v>
      </c>
      <c r="B44" s="220" t="s">
        <v>30</v>
      </c>
      <c r="C44" s="221">
        <v>7</v>
      </c>
      <c r="D44" s="198">
        <v>22</v>
      </c>
      <c r="E44" s="178">
        <f t="shared" si="34"/>
        <v>57.593004841320194</v>
      </c>
      <c r="F44" s="206">
        <v>15</v>
      </c>
      <c r="G44" s="178">
        <f t="shared" si="35"/>
        <v>28.093004841320194</v>
      </c>
      <c r="H44" s="263">
        <f t="shared" si="36"/>
        <v>609</v>
      </c>
      <c r="I44" s="279">
        <v>580</v>
      </c>
      <c r="J44" s="173">
        <v>12</v>
      </c>
      <c r="K44" s="280">
        <v>4.0999999999999996</v>
      </c>
      <c r="L44" s="239">
        <f t="shared" si="19"/>
        <v>16.085113703793482</v>
      </c>
      <c r="M44" s="240">
        <f t="shared" si="20"/>
        <v>7.0774500296691318</v>
      </c>
      <c r="N44" s="241">
        <f t="shared" si="21"/>
        <v>1286.8090963034786</v>
      </c>
      <c r="O44" s="239">
        <f t="shared" si="22"/>
        <v>11.748175320328555</v>
      </c>
      <c r="P44" s="240">
        <f t="shared" si="23"/>
        <v>4.1118613621149942</v>
      </c>
      <c r="Q44" s="241">
        <f t="shared" si="24"/>
        <v>939.8540256262844</v>
      </c>
      <c r="R44" s="239">
        <f t="shared" si="25"/>
        <v>10.390926791307754</v>
      </c>
      <c r="S44" s="240">
        <f t="shared" si="26"/>
        <v>4.2602799844361785</v>
      </c>
      <c r="T44" s="241">
        <f t="shared" si="27"/>
        <v>831.27414330462034</v>
      </c>
      <c r="U44" s="239">
        <f t="shared" si="28"/>
        <v>9.0115396051373118</v>
      </c>
      <c r="V44" s="240">
        <f t="shared" si="29"/>
        <v>4.0551928223117901</v>
      </c>
      <c r="W44" s="241">
        <f t="shared" si="30"/>
        <v>720.923168410985</v>
      </c>
      <c r="X44" s="239">
        <f t="shared" si="31"/>
        <v>8.592253745292977</v>
      </c>
      <c r="Y44" s="240">
        <f t="shared" si="32"/>
        <v>5.1553522471757862</v>
      </c>
      <c r="Z44" s="241">
        <f t="shared" si="33"/>
        <v>687.38029962343819</v>
      </c>
    </row>
    <row r="45" spans="1:31" ht="30" customHeight="1">
      <c r="A45" s="219">
        <v>6</v>
      </c>
      <c r="B45" s="220" t="s">
        <v>48</v>
      </c>
      <c r="C45" s="221">
        <v>4</v>
      </c>
      <c r="D45" s="198">
        <v>17</v>
      </c>
      <c r="E45" s="178">
        <f t="shared" si="34"/>
        <v>57.593004841320194</v>
      </c>
      <c r="F45" s="206">
        <v>15</v>
      </c>
      <c r="G45" s="178">
        <f t="shared" si="35"/>
        <v>33.093004841320194</v>
      </c>
      <c r="H45" s="263">
        <f t="shared" si="36"/>
        <v>348</v>
      </c>
      <c r="I45" s="279">
        <v>880</v>
      </c>
      <c r="J45" s="173">
        <v>5</v>
      </c>
      <c r="K45" s="280">
        <v>2.9</v>
      </c>
      <c r="L45" s="239">
        <f t="shared" si="19"/>
        <v>9.1914935450248461</v>
      </c>
      <c r="M45" s="240">
        <f t="shared" si="20"/>
        <v>4.0442571598109325</v>
      </c>
      <c r="N45" s="241">
        <f t="shared" si="21"/>
        <v>735.31948360198771</v>
      </c>
      <c r="O45" s="239">
        <f t="shared" si="22"/>
        <v>6.713243040187745</v>
      </c>
      <c r="P45" s="240">
        <f t="shared" si="23"/>
        <v>2.3496350640657107</v>
      </c>
      <c r="Q45" s="241">
        <f t="shared" si="24"/>
        <v>537.05944321501966</v>
      </c>
      <c r="R45" s="239">
        <f t="shared" si="25"/>
        <v>5.9376724521758586</v>
      </c>
      <c r="S45" s="240">
        <f t="shared" si="26"/>
        <v>2.4344457053921018</v>
      </c>
      <c r="T45" s="241">
        <f t="shared" si="27"/>
        <v>475.01379617406872</v>
      </c>
      <c r="U45" s="239">
        <f t="shared" si="28"/>
        <v>5.149451202935607</v>
      </c>
      <c r="V45" s="240">
        <f t="shared" si="29"/>
        <v>2.3172530413210231</v>
      </c>
      <c r="W45" s="241">
        <f t="shared" si="30"/>
        <v>411.95609623484859</v>
      </c>
      <c r="X45" s="239">
        <f t="shared" si="31"/>
        <v>4.9098592830245584</v>
      </c>
      <c r="Y45" s="240">
        <f t="shared" si="32"/>
        <v>2.9459155698147348</v>
      </c>
      <c r="Z45" s="241">
        <f t="shared" si="33"/>
        <v>392.78874264196469</v>
      </c>
    </row>
    <row r="46" spans="1:31" ht="30" customHeight="1">
      <c r="A46" s="219"/>
      <c r="B46" s="220"/>
      <c r="C46" s="221"/>
      <c r="D46" s="198"/>
      <c r="E46" s="178">
        <f t="shared" si="34"/>
        <v>0</v>
      </c>
      <c r="F46" s="206"/>
      <c r="G46" s="178">
        <f t="shared" si="35"/>
        <v>0</v>
      </c>
      <c r="H46" s="263">
        <f t="shared" si="36"/>
        <v>0</v>
      </c>
      <c r="I46" s="279"/>
      <c r="J46" s="173"/>
      <c r="K46" s="280"/>
      <c r="L46" s="239">
        <f t="shared" si="19"/>
        <v>0</v>
      </c>
      <c r="M46" s="240">
        <f t="shared" si="20"/>
        <v>0</v>
      </c>
      <c r="N46" s="241">
        <f t="shared" si="21"/>
        <v>0</v>
      </c>
      <c r="O46" s="239">
        <f t="shared" si="22"/>
        <v>0</v>
      </c>
      <c r="P46" s="240">
        <f t="shared" si="23"/>
        <v>0</v>
      </c>
      <c r="Q46" s="241">
        <f t="shared" si="24"/>
        <v>0</v>
      </c>
      <c r="R46" s="239">
        <f t="shared" si="25"/>
        <v>0</v>
      </c>
      <c r="S46" s="240">
        <f t="shared" si="26"/>
        <v>0</v>
      </c>
      <c r="T46" s="241">
        <f t="shared" si="27"/>
        <v>0</v>
      </c>
      <c r="U46" s="239">
        <f t="shared" si="28"/>
        <v>0</v>
      </c>
      <c r="V46" s="240">
        <f t="shared" si="29"/>
        <v>0</v>
      </c>
      <c r="W46" s="241">
        <f t="shared" si="30"/>
        <v>0</v>
      </c>
      <c r="X46" s="239">
        <f t="shared" si="31"/>
        <v>0</v>
      </c>
      <c r="Y46" s="240">
        <f t="shared" si="32"/>
        <v>0</v>
      </c>
      <c r="Z46" s="241">
        <f t="shared" si="33"/>
        <v>0</v>
      </c>
    </row>
    <row r="47" spans="1:31" ht="30" customHeight="1">
      <c r="A47" s="219"/>
      <c r="B47" s="220"/>
      <c r="C47" s="221"/>
      <c r="D47" s="198"/>
      <c r="E47" s="178">
        <f t="shared" si="34"/>
        <v>0</v>
      </c>
      <c r="F47" s="206"/>
      <c r="G47" s="178">
        <f t="shared" si="35"/>
        <v>0</v>
      </c>
      <c r="H47" s="263">
        <f t="shared" si="36"/>
        <v>0</v>
      </c>
      <c r="I47" s="279"/>
      <c r="J47" s="173"/>
      <c r="K47" s="280"/>
      <c r="L47" s="239">
        <f t="shared" si="19"/>
        <v>0</v>
      </c>
      <c r="M47" s="240">
        <f t="shared" si="20"/>
        <v>0</v>
      </c>
      <c r="N47" s="241">
        <f t="shared" si="21"/>
        <v>0</v>
      </c>
      <c r="O47" s="239">
        <f t="shared" si="22"/>
        <v>0</v>
      </c>
      <c r="P47" s="240">
        <f t="shared" si="23"/>
        <v>0</v>
      </c>
      <c r="Q47" s="241">
        <f t="shared" si="24"/>
        <v>0</v>
      </c>
      <c r="R47" s="239">
        <f t="shared" si="25"/>
        <v>0</v>
      </c>
      <c r="S47" s="240">
        <f t="shared" si="26"/>
        <v>0</v>
      </c>
      <c r="T47" s="241">
        <f t="shared" si="27"/>
        <v>0</v>
      </c>
      <c r="U47" s="239">
        <f t="shared" si="28"/>
        <v>0</v>
      </c>
      <c r="V47" s="240">
        <f t="shared" si="29"/>
        <v>0</v>
      </c>
      <c r="W47" s="241">
        <f t="shared" si="30"/>
        <v>0</v>
      </c>
      <c r="X47" s="239">
        <f t="shared" si="31"/>
        <v>0</v>
      </c>
      <c r="Y47" s="240">
        <f t="shared" si="32"/>
        <v>0</v>
      </c>
      <c r="Z47" s="241">
        <f t="shared" si="33"/>
        <v>0</v>
      </c>
    </row>
    <row r="48" spans="1:31" ht="30" customHeight="1">
      <c r="A48" s="219"/>
      <c r="B48" s="203"/>
      <c r="C48" s="221"/>
      <c r="D48" s="198"/>
      <c r="E48" s="178">
        <f t="shared" si="34"/>
        <v>0</v>
      </c>
      <c r="F48" s="206"/>
      <c r="G48" s="178">
        <f t="shared" si="35"/>
        <v>0</v>
      </c>
      <c r="H48" s="263">
        <f t="shared" si="36"/>
        <v>0</v>
      </c>
      <c r="I48" s="279"/>
      <c r="J48" s="173"/>
      <c r="K48" s="280"/>
      <c r="L48" s="239">
        <f t="shared" si="19"/>
        <v>0</v>
      </c>
      <c r="M48" s="240">
        <f t="shared" si="20"/>
        <v>0</v>
      </c>
      <c r="N48" s="241">
        <f t="shared" si="21"/>
        <v>0</v>
      </c>
      <c r="O48" s="239">
        <f t="shared" si="22"/>
        <v>0</v>
      </c>
      <c r="P48" s="240">
        <f t="shared" si="23"/>
        <v>0</v>
      </c>
      <c r="Q48" s="241">
        <f t="shared" si="24"/>
        <v>0</v>
      </c>
      <c r="R48" s="239">
        <f t="shared" si="25"/>
        <v>0</v>
      </c>
      <c r="S48" s="240">
        <f t="shared" si="26"/>
        <v>0</v>
      </c>
      <c r="T48" s="241">
        <f t="shared" si="27"/>
        <v>0</v>
      </c>
      <c r="U48" s="239">
        <f t="shared" si="28"/>
        <v>0</v>
      </c>
      <c r="V48" s="240">
        <f t="shared" si="29"/>
        <v>0</v>
      </c>
      <c r="W48" s="241">
        <f t="shared" si="30"/>
        <v>0</v>
      </c>
      <c r="X48" s="239">
        <f t="shared" si="31"/>
        <v>0</v>
      </c>
      <c r="Y48" s="240">
        <f t="shared" si="32"/>
        <v>0</v>
      </c>
      <c r="Z48" s="241">
        <f t="shared" si="33"/>
        <v>0</v>
      </c>
    </row>
    <row r="49" spans="1:26" ht="30" customHeight="1" thickBot="1">
      <c r="A49" s="222"/>
      <c r="B49" s="204"/>
      <c r="C49" s="253"/>
      <c r="D49" s="201"/>
      <c r="E49" s="180">
        <f t="shared" si="34"/>
        <v>0</v>
      </c>
      <c r="F49" s="207"/>
      <c r="G49" s="180">
        <f t="shared" si="35"/>
        <v>0</v>
      </c>
      <c r="H49" s="264">
        <f t="shared" si="36"/>
        <v>0</v>
      </c>
      <c r="I49" s="281"/>
      <c r="J49" s="282"/>
      <c r="K49" s="283"/>
      <c r="L49" s="242">
        <f t="shared" si="19"/>
        <v>0</v>
      </c>
      <c r="M49" s="243">
        <f t="shared" si="20"/>
        <v>0</v>
      </c>
      <c r="N49" s="244">
        <f t="shared" si="21"/>
        <v>0</v>
      </c>
      <c r="O49" s="242">
        <f t="shared" si="22"/>
        <v>0</v>
      </c>
      <c r="P49" s="243">
        <f t="shared" si="23"/>
        <v>0</v>
      </c>
      <c r="Q49" s="244">
        <f t="shared" si="24"/>
        <v>0</v>
      </c>
      <c r="R49" s="242">
        <f t="shared" si="25"/>
        <v>0</v>
      </c>
      <c r="S49" s="243">
        <f t="shared" si="26"/>
        <v>0</v>
      </c>
      <c r="T49" s="244">
        <f t="shared" si="27"/>
        <v>0</v>
      </c>
      <c r="U49" s="242">
        <f t="shared" si="28"/>
        <v>0</v>
      </c>
      <c r="V49" s="243">
        <f t="shared" si="29"/>
        <v>0</v>
      </c>
      <c r="W49" s="244">
        <f t="shared" si="30"/>
        <v>0</v>
      </c>
      <c r="X49" s="242">
        <f t="shared" si="31"/>
        <v>0</v>
      </c>
      <c r="Y49" s="243">
        <f t="shared" si="32"/>
        <v>0</v>
      </c>
      <c r="Z49" s="244">
        <f t="shared" si="33"/>
        <v>0</v>
      </c>
    </row>
    <row r="50" spans="1:26" ht="30" customHeight="1">
      <c r="A50" s="208"/>
      <c r="B50" s="209" t="s">
        <v>16</v>
      </c>
      <c r="C50" s="256">
        <f t="shared" ref="C50" si="37">SUM(C40:C49)</f>
        <v>70</v>
      </c>
      <c r="D50" s="223"/>
      <c r="E50" s="223"/>
      <c r="F50" s="223"/>
      <c r="G50" s="223"/>
      <c r="H50" s="224">
        <f>SUM(H40:H49)</f>
        <v>6090</v>
      </c>
      <c r="I50" s="141"/>
      <c r="K50" s="252">
        <f>K40+K41+K42+K43+K44+K45+K46+K47+K48+K49</f>
        <v>49.3</v>
      </c>
      <c r="L50" s="258"/>
      <c r="M50" s="259"/>
      <c r="N50" s="225"/>
      <c r="O50" s="258"/>
      <c r="P50" s="259"/>
      <c r="Q50" s="225"/>
      <c r="R50" s="258"/>
      <c r="S50" s="260"/>
      <c r="T50" s="225"/>
      <c r="U50" s="258"/>
      <c r="V50" s="259"/>
      <c r="W50" s="225"/>
      <c r="X50" s="258"/>
      <c r="Y50" s="259"/>
      <c r="Z50" s="261"/>
    </row>
    <row r="51" spans="1:26" ht="30" customHeight="1">
      <c r="A51" s="43"/>
      <c r="B51" s="210"/>
      <c r="C51" s="211"/>
      <c r="E51" s="212"/>
      <c r="F51" s="213"/>
      <c r="G51" s="76"/>
      <c r="H51" s="52"/>
      <c r="I51" s="48"/>
      <c r="J51" s="66"/>
      <c r="K51" s="56"/>
      <c r="L51" s="56"/>
      <c r="M51" s="56"/>
      <c r="N51" s="56"/>
      <c r="O51" s="214"/>
      <c r="P51" s="215"/>
      <c r="Q51" s="216"/>
      <c r="R51" s="5"/>
    </row>
    <row r="52" spans="1:26" ht="30" customHeight="1">
      <c r="A52" s="20"/>
      <c r="B52" s="226" t="s">
        <v>39</v>
      </c>
      <c r="C52" s="257">
        <f>C32+C50</f>
        <v>148.5</v>
      </c>
      <c r="D52" s="227"/>
      <c r="E52" s="227"/>
      <c r="F52" s="227"/>
      <c r="G52" s="227"/>
      <c r="H52" s="257">
        <f>H32+H50</f>
        <v>12919.5</v>
      </c>
      <c r="I52" s="228"/>
      <c r="J52" s="66"/>
      <c r="K52" s="55"/>
      <c r="L52" s="55"/>
      <c r="M52" s="55"/>
      <c r="N52" s="55"/>
      <c r="O52" s="15"/>
      <c r="P52" s="16"/>
      <c r="Q52" s="13"/>
      <c r="R52" s="5"/>
    </row>
    <row r="53" spans="1:26" ht="30" customHeight="1">
      <c r="A53" s="17"/>
      <c r="B53" s="40"/>
      <c r="C53" s="89"/>
      <c r="E53" s="90"/>
      <c r="F53" s="92"/>
      <c r="G53" s="76"/>
      <c r="H53" s="52"/>
      <c r="I53" s="48"/>
      <c r="J53" s="66"/>
      <c r="K53" s="56"/>
      <c r="L53" s="56"/>
      <c r="M53" s="56"/>
      <c r="N53" s="54"/>
      <c r="O53" s="15"/>
      <c r="P53" s="16"/>
      <c r="Q53" s="13"/>
      <c r="R53" s="5"/>
    </row>
    <row r="54" spans="1:26" ht="30" customHeight="1">
      <c r="A54" s="17"/>
      <c r="B54" s="40"/>
      <c r="C54" s="89"/>
      <c r="D54" s="90"/>
      <c r="E54" s="76"/>
      <c r="F54" s="76"/>
      <c r="G54" s="75"/>
      <c r="H54" s="52"/>
      <c r="I54" s="48"/>
      <c r="J54" s="66"/>
      <c r="K54" s="56"/>
      <c r="L54" s="56"/>
      <c r="M54" s="56"/>
      <c r="N54" s="54"/>
      <c r="O54" s="15"/>
      <c r="P54" s="16"/>
      <c r="Q54" s="13"/>
      <c r="R54" s="5"/>
    </row>
    <row r="55" spans="1:26" ht="30" customHeight="1">
      <c r="A55" s="17"/>
      <c r="B55" s="43"/>
      <c r="C55" s="43"/>
      <c r="D55" s="63"/>
      <c r="E55" s="76"/>
      <c r="F55" s="37"/>
      <c r="G55" s="76"/>
      <c r="H55" s="67"/>
      <c r="I55" s="47"/>
      <c r="J55" s="23"/>
      <c r="K55" s="53"/>
      <c r="L55" s="56"/>
      <c r="M55" s="56"/>
      <c r="N55" s="56"/>
      <c r="O55" s="15"/>
      <c r="P55" s="16"/>
      <c r="Q55" s="13"/>
      <c r="R55" s="5"/>
    </row>
    <row r="56" spans="1:26" ht="34.5" customHeight="1">
      <c r="A56" s="17"/>
      <c r="B56" s="43"/>
      <c r="C56" s="57"/>
      <c r="D56" s="46"/>
      <c r="E56" s="76"/>
      <c r="F56" s="75"/>
      <c r="G56" s="77"/>
      <c r="H56" s="52"/>
      <c r="I56" s="48"/>
      <c r="J56" s="23"/>
      <c r="K56" s="56"/>
      <c r="L56" s="56"/>
      <c r="M56" s="56"/>
      <c r="N56" s="56"/>
      <c r="O56" s="15"/>
      <c r="P56" s="16"/>
      <c r="Q56" s="13"/>
      <c r="R56" s="5"/>
    </row>
    <row r="57" spans="1:26" ht="34.5" customHeight="1">
      <c r="A57" s="43"/>
      <c r="B57" s="40"/>
      <c r="C57" s="64"/>
      <c r="D57" s="35"/>
      <c r="E57" s="75"/>
      <c r="F57" s="75"/>
      <c r="G57" s="75"/>
      <c r="H57" s="71"/>
      <c r="I57" s="71"/>
      <c r="J57" s="23"/>
      <c r="K57" s="56"/>
      <c r="L57" s="56"/>
      <c r="M57" s="56"/>
      <c r="N57" s="56"/>
      <c r="O57" s="15"/>
      <c r="P57" s="16"/>
      <c r="Q57" s="13"/>
      <c r="R57" s="5"/>
    </row>
    <row r="58" spans="1:26" ht="34.5" customHeight="1">
      <c r="A58" s="17"/>
      <c r="B58" s="40"/>
      <c r="C58" s="45"/>
      <c r="D58" s="46"/>
      <c r="E58" s="76"/>
      <c r="F58" s="78"/>
      <c r="G58" s="75"/>
      <c r="H58" s="52"/>
      <c r="I58" s="68"/>
      <c r="J58" s="66"/>
      <c r="K58" s="56"/>
      <c r="L58" s="56"/>
      <c r="M58" s="56"/>
      <c r="N58" s="56"/>
      <c r="O58" s="15"/>
      <c r="P58" s="16"/>
      <c r="Q58" s="13"/>
      <c r="R58" s="5"/>
    </row>
    <row r="59" spans="1:26" ht="34.5" customHeight="1">
      <c r="A59" s="17"/>
      <c r="B59" s="40"/>
      <c r="C59" s="45"/>
      <c r="D59" s="46"/>
      <c r="E59" s="76"/>
      <c r="F59" s="76"/>
      <c r="G59" s="75"/>
      <c r="H59" s="52"/>
      <c r="I59" s="68"/>
      <c r="J59" s="66"/>
      <c r="K59" s="56"/>
      <c r="L59" s="56"/>
      <c r="M59" s="56"/>
      <c r="N59" s="56"/>
      <c r="O59" s="15"/>
      <c r="P59" s="16"/>
      <c r="Q59" s="13"/>
      <c r="R59" s="5"/>
    </row>
    <row r="60" spans="1:26" ht="34.5" customHeight="1">
      <c r="A60" s="17"/>
      <c r="B60" s="40"/>
      <c r="C60" s="45"/>
      <c r="D60" s="46"/>
      <c r="E60" s="76"/>
      <c r="F60" s="76"/>
      <c r="G60" s="75"/>
      <c r="H60" s="52"/>
      <c r="I60" s="68"/>
      <c r="J60" s="66"/>
      <c r="K60" s="56"/>
      <c r="L60" s="56"/>
      <c r="M60" s="56"/>
      <c r="N60" s="56"/>
      <c r="O60" s="15"/>
      <c r="P60" s="16"/>
      <c r="Q60" s="13"/>
      <c r="R60" s="5"/>
    </row>
    <row r="61" spans="1:26" ht="34.5" customHeight="1">
      <c r="A61" s="17"/>
      <c r="B61" s="40"/>
      <c r="C61" s="45"/>
      <c r="D61" s="46"/>
      <c r="E61" s="76"/>
      <c r="F61" s="76"/>
      <c r="G61" s="75"/>
      <c r="H61" s="52"/>
      <c r="I61" s="68"/>
      <c r="J61" s="66"/>
      <c r="L61" s="53"/>
      <c r="M61" s="53"/>
      <c r="N61" s="53"/>
      <c r="O61" s="15"/>
      <c r="P61" s="16"/>
      <c r="Q61" s="13"/>
      <c r="R61" s="5"/>
    </row>
    <row r="62" spans="1:26" ht="34.5" customHeight="1">
      <c r="A62" s="17"/>
      <c r="B62" s="40"/>
      <c r="C62" s="45"/>
      <c r="D62" s="46"/>
      <c r="E62" s="76"/>
      <c r="F62" s="76"/>
      <c r="G62" s="75"/>
      <c r="H62" s="52"/>
      <c r="I62" s="68"/>
      <c r="J62" s="66"/>
      <c r="K62" s="53"/>
      <c r="L62" s="53"/>
      <c r="M62" s="53"/>
      <c r="N62" s="53"/>
      <c r="O62" s="15"/>
      <c r="P62" s="16"/>
      <c r="Q62" s="13"/>
      <c r="R62" s="5"/>
    </row>
    <row r="63" spans="1:26" ht="34.5" customHeight="1">
      <c r="A63" s="17"/>
      <c r="B63" s="40"/>
      <c r="C63" s="45"/>
      <c r="D63" s="46"/>
      <c r="E63" s="76"/>
      <c r="F63" s="76"/>
      <c r="G63" s="75"/>
      <c r="H63" s="52"/>
      <c r="I63" s="68"/>
      <c r="J63" s="66"/>
      <c r="O63" s="15"/>
      <c r="P63" s="16"/>
      <c r="Q63" s="13"/>
      <c r="R63" s="5"/>
    </row>
    <row r="64" spans="1:26" ht="34.5" customHeight="1">
      <c r="A64" s="17"/>
      <c r="B64" s="43"/>
      <c r="C64" s="43"/>
      <c r="D64" s="63"/>
      <c r="E64" s="76"/>
      <c r="F64" s="76"/>
      <c r="G64" s="76"/>
      <c r="H64" s="47"/>
      <c r="I64" s="47"/>
      <c r="J64" s="65"/>
      <c r="O64" s="15"/>
      <c r="P64" s="16"/>
      <c r="Q64" s="13"/>
      <c r="R64" s="5"/>
    </row>
    <row r="65" spans="1:18" ht="34.5" customHeight="1">
      <c r="A65" s="17"/>
      <c r="B65" s="43"/>
      <c r="C65" s="43"/>
      <c r="D65" s="43"/>
      <c r="E65" s="37"/>
      <c r="F65" s="37"/>
      <c r="G65" s="37"/>
      <c r="H65" s="43"/>
      <c r="I65" s="43"/>
      <c r="J65" s="23"/>
      <c r="O65" s="15"/>
      <c r="P65" s="16"/>
      <c r="Q65" s="13"/>
      <c r="R65" s="5"/>
    </row>
    <row r="66" spans="1:18" ht="34.5" customHeight="1">
      <c r="A66" s="19"/>
      <c r="B66" s="40"/>
      <c r="C66" s="32"/>
      <c r="D66" s="35"/>
      <c r="E66" s="75"/>
      <c r="F66" s="75"/>
      <c r="G66" s="75"/>
      <c r="H66" s="71"/>
      <c r="I66" s="71"/>
      <c r="J66" s="23"/>
      <c r="O66" s="5"/>
      <c r="P66" s="5"/>
      <c r="Q66" s="5"/>
      <c r="R66" s="5"/>
    </row>
    <row r="67" spans="1:18" ht="34.5" customHeight="1">
      <c r="A67" s="19"/>
      <c r="B67" s="44"/>
      <c r="C67" s="45"/>
      <c r="D67" s="46"/>
      <c r="E67" s="76"/>
      <c r="F67" s="77"/>
      <c r="G67" s="77"/>
      <c r="H67" s="48"/>
      <c r="I67" s="49"/>
      <c r="J67" s="66"/>
      <c r="K67" s="29"/>
      <c r="L67" s="14"/>
      <c r="M67" s="30"/>
      <c r="N67" s="14"/>
      <c r="O67" s="5"/>
      <c r="P67" s="5"/>
      <c r="Q67" s="5"/>
      <c r="R67" s="5"/>
    </row>
    <row r="68" spans="1:18" ht="34.5" customHeight="1">
      <c r="A68" s="18"/>
      <c r="B68" s="44"/>
      <c r="C68" s="45"/>
      <c r="D68" s="46"/>
      <c r="E68" s="76"/>
      <c r="F68" s="77"/>
      <c r="G68" s="77"/>
      <c r="H68" s="48"/>
      <c r="I68" s="49"/>
      <c r="J68" s="66"/>
      <c r="K68" s="51"/>
      <c r="L68" s="51"/>
      <c r="M68" s="51"/>
      <c r="N68" s="14"/>
    </row>
    <row r="69" spans="1:18" ht="34.5" customHeight="1">
      <c r="B69" s="44"/>
      <c r="C69" s="45"/>
      <c r="D69" s="46"/>
      <c r="E69" s="76"/>
      <c r="F69" s="77"/>
      <c r="G69" s="77"/>
      <c r="H69" s="48"/>
      <c r="I69" s="49"/>
      <c r="J69" s="66"/>
      <c r="K69" s="50"/>
      <c r="L69" s="50"/>
      <c r="M69" s="50"/>
    </row>
    <row r="70" spans="1:18" ht="34.5" customHeight="1">
      <c r="B70" s="44"/>
      <c r="C70" s="69"/>
      <c r="D70" s="69"/>
      <c r="E70" s="76"/>
      <c r="F70" s="77"/>
      <c r="G70" s="77"/>
      <c r="H70" s="48"/>
      <c r="I70" s="49"/>
      <c r="J70" s="66"/>
      <c r="K70" s="50"/>
      <c r="L70" s="50"/>
      <c r="M70" s="50"/>
    </row>
    <row r="71" spans="1:18" ht="34.5" customHeight="1">
      <c r="B71" s="44"/>
      <c r="C71" s="69"/>
      <c r="D71" s="50"/>
      <c r="E71" s="76"/>
      <c r="F71" s="77"/>
      <c r="G71" s="77"/>
      <c r="H71" s="48"/>
      <c r="I71" s="49"/>
      <c r="J71" s="66"/>
      <c r="K71" s="50"/>
      <c r="L71" s="50"/>
      <c r="M71" s="50"/>
    </row>
    <row r="72" spans="1:18" ht="34.5" customHeight="1">
      <c r="B72" s="43"/>
      <c r="C72" s="43"/>
      <c r="D72" s="63"/>
      <c r="E72" s="76"/>
      <c r="F72" s="76"/>
      <c r="G72" s="76"/>
      <c r="H72" s="47"/>
      <c r="I72" s="47"/>
      <c r="J72" s="65"/>
      <c r="K72" s="50"/>
      <c r="L72" s="50"/>
      <c r="M72" s="50"/>
    </row>
    <row r="73" spans="1:18" ht="34.5" customHeight="1">
      <c r="A73" s="43"/>
      <c r="B73" s="44"/>
      <c r="C73" s="45"/>
      <c r="D73" s="46"/>
      <c r="E73" s="76"/>
      <c r="F73" s="77"/>
      <c r="G73" s="77"/>
      <c r="H73" s="48"/>
      <c r="I73" s="49"/>
      <c r="J73" s="43"/>
      <c r="K73" s="50"/>
      <c r="L73" s="50"/>
      <c r="M73" s="50"/>
    </row>
    <row r="74" spans="1:18" ht="34.5" customHeight="1">
      <c r="A74" s="43"/>
      <c r="B74" s="43"/>
      <c r="C74" s="37"/>
      <c r="D74" s="37"/>
      <c r="E74" s="37"/>
      <c r="F74" s="37"/>
      <c r="G74" s="37"/>
      <c r="H74" s="43"/>
      <c r="I74" s="43"/>
      <c r="J74" s="43"/>
      <c r="K74" s="50"/>
      <c r="L74" s="50"/>
      <c r="M74" s="50"/>
    </row>
    <row r="75" spans="1:18" ht="34.5" customHeight="1">
      <c r="A75" s="43"/>
      <c r="B75" s="43"/>
      <c r="C75" s="70"/>
      <c r="D75" s="37"/>
      <c r="E75" s="37"/>
      <c r="F75" s="37"/>
      <c r="G75" s="37"/>
      <c r="H75" s="43"/>
      <c r="I75" s="43"/>
      <c r="J75" s="43"/>
      <c r="K75" s="50"/>
      <c r="L75" s="50"/>
      <c r="M75" s="50"/>
    </row>
    <row r="76" spans="1:18" ht="45" customHeight="1">
      <c r="C76" s="58"/>
      <c r="D76" s="59"/>
      <c r="E76" s="56"/>
      <c r="F76" s="56"/>
      <c r="G76" s="56"/>
      <c r="K76" s="50"/>
      <c r="L76" s="50"/>
      <c r="M76" s="50"/>
    </row>
    <row r="77" spans="1:18" ht="45" customHeight="1">
      <c r="C77" s="58"/>
      <c r="D77" s="56"/>
      <c r="E77" s="56"/>
      <c r="F77" s="56"/>
      <c r="G77" s="56"/>
      <c r="K77" s="50"/>
      <c r="L77" s="50"/>
      <c r="M77" s="50"/>
    </row>
    <row r="78" spans="1:18" ht="45" customHeight="1">
      <c r="C78" s="58"/>
      <c r="D78" s="56"/>
      <c r="K78" s="43"/>
      <c r="L78" s="43"/>
      <c r="M78" s="43"/>
    </row>
    <row r="80" spans="1:18" ht="45" customHeight="1">
      <c r="D80" s="41"/>
      <c r="E80" s="41"/>
      <c r="F80" s="41"/>
    </row>
    <row r="81" spans="2:9" ht="45" customHeight="1">
      <c r="B81" s="5"/>
      <c r="C81" s="5"/>
      <c r="D81" s="42"/>
      <c r="E81" s="42"/>
      <c r="F81" s="42"/>
      <c r="G81" s="5"/>
      <c r="H81" s="5"/>
      <c r="I81" s="5"/>
    </row>
    <row r="82" spans="2:9" ht="45" customHeight="1">
      <c r="B82" s="40"/>
      <c r="C82" s="32"/>
      <c r="D82" s="35"/>
      <c r="E82" s="34"/>
      <c r="F82" s="34"/>
      <c r="G82" s="34"/>
      <c r="H82" s="34"/>
      <c r="I82" s="33"/>
    </row>
    <row r="83" spans="2:9" ht="45" customHeight="1">
      <c r="B83" s="40"/>
      <c r="C83" s="32"/>
      <c r="D83" s="35"/>
      <c r="E83" s="34"/>
      <c r="F83" s="5"/>
      <c r="G83" s="5"/>
      <c r="H83" s="22"/>
      <c r="I83" s="14"/>
    </row>
    <row r="84" spans="2:9" ht="45" customHeight="1">
      <c r="B84" s="40"/>
      <c r="C84" s="32"/>
      <c r="D84" s="35"/>
      <c r="E84" s="34"/>
      <c r="F84" s="5"/>
      <c r="G84" s="5"/>
      <c r="H84" s="21"/>
      <c r="I84" s="31"/>
    </row>
    <row r="85" spans="2:9" ht="45" customHeight="1">
      <c r="B85" s="40"/>
      <c r="C85" s="32"/>
      <c r="D85" s="37"/>
      <c r="E85" s="34"/>
      <c r="F85" s="5"/>
      <c r="G85" s="5"/>
      <c r="H85" s="5"/>
      <c r="I85" s="5"/>
    </row>
    <row r="86" spans="2:9" ht="45" customHeight="1">
      <c r="B86" s="5"/>
      <c r="C86" s="32"/>
      <c r="D86" s="36"/>
      <c r="E86" s="34"/>
      <c r="F86" s="5"/>
      <c r="G86" s="5"/>
      <c r="H86" s="5"/>
      <c r="I86" s="5"/>
    </row>
    <row r="87" spans="2:9" ht="45" customHeight="1">
      <c r="B87" s="5"/>
      <c r="C87" s="32"/>
      <c r="D87" s="38"/>
      <c r="E87" s="34"/>
      <c r="F87" s="5"/>
      <c r="G87" s="5"/>
      <c r="H87" s="5"/>
      <c r="I87" s="5"/>
    </row>
    <row r="88" spans="2:9" ht="45" customHeight="1">
      <c r="B88" s="5"/>
      <c r="C88" s="32"/>
      <c r="D88" s="39"/>
      <c r="E88" s="34"/>
      <c r="F88" s="5"/>
      <c r="G88" s="5"/>
      <c r="H88" s="5"/>
      <c r="I88" s="5"/>
    </row>
    <row r="89" spans="2:9" ht="45" customHeight="1">
      <c r="B89" s="5"/>
      <c r="C89" s="5"/>
      <c r="D89" s="39"/>
      <c r="E89" s="34"/>
      <c r="F89" s="5"/>
      <c r="G89" s="5"/>
      <c r="H89" s="5"/>
      <c r="I89" s="5"/>
    </row>
    <row r="90" spans="2:9" ht="45" customHeight="1">
      <c r="B90" s="5"/>
      <c r="C90" s="5"/>
      <c r="D90" s="5"/>
      <c r="E90" s="5"/>
      <c r="F90" s="5"/>
      <c r="G90" s="5"/>
      <c r="H90" s="5"/>
      <c r="I90" s="5"/>
    </row>
  </sheetData>
  <sheetProtection password="F3B8" sheet="1" objects="1" scenarios="1" selectLockedCells="1"/>
  <customSheetViews>
    <customSheetView guid="{4BED42D2-EED8-4216-8E0B-F832B8F9A49A}" scale="50" showPageBreaks="1" printArea="1" view="pageLayout" topLeftCell="A7">
      <selection activeCell="A16" sqref="A16:B16"/>
      <pageMargins left="0.7" right="0.7" top="0.75" bottom="0.75" header="0.3" footer="0.3"/>
      <pageSetup paperSize="9" scale="35" orientation="portrait" r:id="rId1"/>
    </customSheetView>
  </customSheetViews>
  <mergeCells count="7">
    <mergeCell ref="I19:K19"/>
    <mergeCell ref="I37:K37"/>
    <mergeCell ref="O3:V3"/>
    <mergeCell ref="C35:D35"/>
    <mergeCell ref="C17:D17"/>
    <mergeCell ref="C18:D18"/>
    <mergeCell ref="C34:D34"/>
  </mergeCells>
  <pageMargins left="0.7" right="0.7" top="0.75" bottom="0.75" header="0.3" footer="0.3"/>
  <pageSetup paperSize="9" scale="24" orientation="portrait" r:id="rId2"/>
  <drawing r:id="rId3"/>
  <legacyDrawing r:id="rId4"/>
  <picture r:id="rId5"/>
  <oleObjects>
    <oleObject progId="AutoCAD.Drawing.18" shapeId="1029" r:id="rId6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Loffredo</dc:creator>
  <cp:lastModifiedBy>utente</cp:lastModifiedBy>
  <cp:lastPrinted>2011-08-14T12:44:04Z</cp:lastPrinted>
  <dcterms:created xsi:type="dcterms:W3CDTF">2011-08-14T12:36:06Z</dcterms:created>
  <dcterms:modified xsi:type="dcterms:W3CDTF">2024-03-25T04:07:49Z</dcterms:modified>
</cp:coreProperties>
</file>