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19425" windowHeight="9945"/>
  </bookViews>
  <sheets>
    <sheet name="Foglio1" sheetId="1" r:id="rId1"/>
  </sheets>
  <definedNames>
    <definedName name="_xlnm.Print_Area" localSheetId="0">Foglio1!$A$1:$Z$129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M47" i="1"/>
  <c r="E15"/>
  <c r="E14"/>
  <c r="M53"/>
  <c r="M54" s="1"/>
  <c r="E11"/>
  <c r="E12" s="1"/>
  <c r="E9"/>
  <c r="M55"/>
  <c r="K54"/>
  <c r="M48"/>
  <c r="K47"/>
  <c r="M46"/>
  <c r="M41"/>
  <c r="K40"/>
  <c r="M39"/>
  <c r="M34"/>
  <c r="K33"/>
  <c r="M32"/>
  <c r="M33" s="1"/>
  <c r="M27"/>
  <c r="K26"/>
  <c r="M25"/>
  <c r="M20"/>
  <c r="K19"/>
  <c r="M18"/>
  <c r="M40" l="1"/>
  <c r="M26"/>
  <c r="M19"/>
  <c r="E18" l="1"/>
  <c r="E20" s="1"/>
  <c r="E21" s="1"/>
  <c r="E22" s="1"/>
  <c r="E25" s="1"/>
  <c r="E26" s="1"/>
</calcChain>
</file>

<file path=xl/sharedStrings.xml><?xml version="1.0" encoding="utf-8"?>
<sst xmlns="http://schemas.openxmlformats.org/spreadsheetml/2006/main" count="158" uniqueCount="81">
  <si>
    <t>m2</t>
  </si>
  <si>
    <t>zona clim.</t>
  </si>
  <si>
    <t>A</t>
  </si>
  <si>
    <t>B</t>
  </si>
  <si>
    <t>C</t>
  </si>
  <si>
    <t>D</t>
  </si>
  <si>
    <t>E</t>
  </si>
  <si>
    <t>F</t>
  </si>
  <si>
    <t>GG</t>
  </si>
  <si>
    <t>fino a 600</t>
  </si>
  <si>
    <t>601 -900</t>
  </si>
  <si>
    <t>901-1400</t>
  </si>
  <si>
    <t>1401-2100</t>
  </si>
  <si>
    <t>2101-3000</t>
  </si>
  <si>
    <t>oltre 3000</t>
  </si>
  <si>
    <t>S/V</t>
  </si>
  <si>
    <r>
      <t>kWh/m</t>
    </r>
    <r>
      <rPr>
        <vertAlign val="superscript"/>
        <sz val="20"/>
        <rFont val="Arial Narrow"/>
        <family val="2"/>
      </rPr>
      <t>2</t>
    </r>
    <r>
      <rPr>
        <sz val="20"/>
        <color theme="1"/>
        <rFont val="Arial Narrow"/>
        <family val="2"/>
      </rPr>
      <t>a</t>
    </r>
  </si>
  <si>
    <t>&lt; 0,2</t>
  </si>
  <si>
    <t>8,5-12,8</t>
  </si>
  <si>
    <t>12,8-21,3</t>
  </si>
  <si>
    <t>21,3-34</t>
  </si>
  <si>
    <t>34-46,8</t>
  </si>
  <si>
    <t>46,8</t>
  </si>
  <si>
    <t>&gt;09</t>
  </si>
  <si>
    <t>36-48</t>
  </si>
  <si>
    <t>48-68</t>
  </si>
  <si>
    <t>68-88</t>
  </si>
  <si>
    <t>88-116</t>
  </si>
  <si>
    <t>116</t>
  </si>
  <si>
    <t>INVOLUCRO EDILIZIO RAPPORTO DI FORMA</t>
  </si>
  <si>
    <t>Superficie</t>
  </si>
  <si>
    <t>Volume</t>
  </si>
  <si>
    <t>m3</t>
  </si>
  <si>
    <t xml:space="preserve">Piani </t>
  </si>
  <si>
    <t>N°</t>
  </si>
  <si>
    <t>N° abitazioni per piano</t>
  </si>
  <si>
    <t>Abitazioni totali</t>
  </si>
  <si>
    <t>Cubat. compless. Involucro edil.</t>
  </si>
  <si>
    <t>Altezza ambienti</t>
  </si>
  <si>
    <t>Sup.totale involu edilizio</t>
  </si>
  <si>
    <t>S=m2</t>
  </si>
  <si>
    <t>V=m3</t>
  </si>
  <si>
    <t>Sup. netta comples. al piano</t>
  </si>
  <si>
    <t>Sup. lorda comples. al piano</t>
  </si>
  <si>
    <t>Località</t>
  </si>
  <si>
    <t xml:space="preserve">Edificio progett. </t>
  </si>
  <si>
    <t xml:space="preserve">Classe </t>
  </si>
  <si>
    <t>Gradi giorno</t>
  </si>
  <si>
    <t>Dispers termica invol.edilizio</t>
  </si>
  <si>
    <t>kWh/m2a</t>
  </si>
  <si>
    <t>kWh/anno</t>
  </si>
  <si>
    <t>Dispers. Ompessiva specifica</t>
  </si>
  <si>
    <t>kWh/m3 a</t>
  </si>
  <si>
    <t>Giorni riscald. stag. Invernale</t>
  </si>
  <si>
    <t>gg</t>
  </si>
  <si>
    <t>Ore riscalam. Giornaliero</t>
  </si>
  <si>
    <t>h/g</t>
  </si>
  <si>
    <t>Disper. Termica specif. Amb.</t>
  </si>
  <si>
    <t>W/m3</t>
  </si>
  <si>
    <t>Maggior. Per edificio in ogg.</t>
  </si>
  <si>
    <t>Dispers. Comples. edificio</t>
  </si>
  <si>
    <t>Potenz, gruppo energetico</t>
  </si>
  <si>
    <t>kW</t>
  </si>
  <si>
    <t>Sup. lorda comples. ai piani</t>
  </si>
  <si>
    <t>Fattore</t>
  </si>
  <si>
    <t>"K"</t>
  </si>
  <si>
    <t>(precauzionale)</t>
  </si>
  <si>
    <t>comuni e capolughi d'italia</t>
  </si>
  <si>
    <t>ed estero in</t>
  </si>
  <si>
    <t>Ancona</t>
  </si>
  <si>
    <t>EP</t>
  </si>
  <si>
    <r>
      <t xml:space="preserve">www.ctenergia.it </t>
    </r>
    <r>
      <rPr>
        <b/>
        <sz val="20"/>
        <color theme="1"/>
        <rFont val="Calibri"/>
        <family val="2"/>
        <scheme val="minor"/>
      </rPr>
      <t>Faq.2109.3</t>
    </r>
  </si>
  <si>
    <t xml:space="preserve">SCHEDA CALCOLO PREVENTIVAZIONE </t>
  </si>
  <si>
    <t>CONSUMI ENERGETICI PER ZONE DI APPARTENENZA E G.G.</t>
  </si>
  <si>
    <t>unità ondominiali</t>
  </si>
  <si>
    <t>Faq.2109.2</t>
  </si>
  <si>
    <t>ANCONA</t>
  </si>
  <si>
    <t>Tabella</t>
  </si>
  <si>
    <t>Comparativa</t>
  </si>
  <si>
    <t>di</t>
  </si>
  <si>
    <t>preventivazione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</si>
</sst>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0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vertAlign val="superscript"/>
      <sz val="20"/>
      <name val="Arial Narrow"/>
      <family val="2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sz val="20"/>
      <name val="Arial"/>
      <family val="2"/>
    </font>
    <font>
      <b/>
      <sz val="20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b/>
      <i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/>
    <xf numFmtId="0" fontId="12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2" fillId="0" borderId="0" xfId="0" applyFont="1" applyProtection="1"/>
    <xf numFmtId="0" fontId="12" fillId="0" borderId="0" xfId="0" applyFont="1" applyBorder="1" applyProtection="1"/>
    <xf numFmtId="1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Protection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2" fontId="12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0" fontId="7" fillId="0" borderId="6" xfId="0" applyFont="1" applyBorder="1"/>
    <xf numFmtId="0" fontId="0" fillId="0" borderId="7" xfId="0" applyBorder="1" applyProtection="1"/>
    <xf numFmtId="0" fontId="7" fillId="0" borderId="7" xfId="0" applyFont="1" applyBorder="1"/>
    <xf numFmtId="0" fontId="10" fillId="3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21" fillId="0" borderId="7" xfId="0" applyFont="1" applyBorder="1"/>
    <xf numFmtId="0" fontId="7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16" fillId="5" borderId="7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Protection="1">
      <protection locked="0"/>
    </xf>
    <xf numFmtId="0" fontId="10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0" fillId="6" borderId="6" xfId="0" applyFont="1" applyFill="1" applyBorder="1" applyAlignment="1">
      <alignment horizontal="center"/>
    </xf>
    <xf numFmtId="0" fontId="22" fillId="0" borderId="7" xfId="0" applyFont="1" applyBorder="1"/>
    <xf numFmtId="0" fontId="22" fillId="0" borderId="7" xfId="0" applyFont="1" applyBorder="1" applyProtection="1"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8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 applyProtection="1">
      <alignment horizontal="center"/>
      <protection locked="0"/>
    </xf>
    <xf numFmtId="0" fontId="1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1" fontId="1" fillId="7" borderId="7" xfId="0" applyNumberFormat="1" applyFont="1" applyFill="1" applyBorder="1" applyAlignment="1" applyProtection="1">
      <alignment horizontal="center" vertical="center"/>
      <protection hidden="1"/>
    </xf>
    <xf numFmtId="2" fontId="12" fillId="0" borderId="0" xfId="0" applyNumberFormat="1" applyFont="1" applyFill="1" applyBorder="1" applyAlignment="1">
      <alignment horizontal="center" vertical="center"/>
    </xf>
    <xf numFmtId="0" fontId="7" fillId="0" borderId="8" xfId="0" applyFont="1" applyBorder="1" applyProtection="1">
      <protection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1" fontId="1" fillId="2" borderId="7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12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left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/>
    <xf numFmtId="0" fontId="7" fillId="0" borderId="0" xfId="0" applyFont="1" applyFill="1" applyBorder="1" applyProtection="1"/>
    <xf numFmtId="1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Protection="1"/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Fill="1" applyBorder="1" applyProtection="1">
      <protection hidden="1"/>
    </xf>
    <xf numFmtId="164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Protection="1"/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1" fontId="12" fillId="0" borderId="0" xfId="0" applyNumberFormat="1" applyFont="1" applyFill="1" applyBorder="1" applyAlignment="1" applyProtection="1">
      <alignment horizontal="center" vertical="center"/>
      <protection locked="0" hidden="1"/>
    </xf>
    <xf numFmtId="1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6" xfId="0" applyFont="1" applyBorder="1"/>
    <xf numFmtId="0" fontId="7" fillId="2" borderId="7" xfId="0" applyFont="1" applyFill="1" applyBorder="1" applyAlignment="1" applyProtection="1">
      <alignment horizontal="center"/>
      <protection locked="0"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16" fillId="2" borderId="6" xfId="0" applyFont="1" applyFill="1" applyBorder="1" applyAlignment="1" applyProtection="1">
      <alignment horizontal="center"/>
      <protection locked="0" hidden="1"/>
    </xf>
    <xf numFmtId="0" fontId="7" fillId="0" borderId="6" xfId="0" applyFont="1" applyBorder="1" applyProtection="1">
      <protection locked="0" hidden="1"/>
    </xf>
    <xf numFmtId="0" fontId="10" fillId="6" borderId="6" xfId="0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164" fontId="10" fillId="0" borderId="7" xfId="0" applyNumberFormat="1" applyFont="1" applyBorder="1" applyAlignment="1" applyProtection="1">
      <alignment horizontal="center"/>
      <protection hidden="1"/>
    </xf>
    <xf numFmtId="164" fontId="16" fillId="5" borderId="7" xfId="0" applyNumberFormat="1" applyFont="1" applyFill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center"/>
      <protection hidden="1"/>
    </xf>
    <xf numFmtId="164" fontId="10" fillId="0" borderId="8" xfId="0" applyNumberFormat="1" applyFont="1" applyBorder="1" applyAlignment="1" applyProtection="1">
      <alignment horizontal="center"/>
      <protection hidden="1"/>
    </xf>
    <xf numFmtId="165" fontId="16" fillId="5" borderId="7" xfId="0" applyNumberFormat="1" applyFont="1" applyFill="1" applyBorder="1" applyAlignment="1" applyProtection="1">
      <alignment horizontal="center"/>
      <protection hidden="1"/>
    </xf>
    <xf numFmtId="164" fontId="9" fillId="7" borderId="7" xfId="0" applyNumberFormat="1" applyFont="1" applyFill="1" applyBorder="1" applyAlignment="1" applyProtection="1">
      <alignment horizontal="center" vertical="center"/>
      <protection hidden="1"/>
    </xf>
    <xf numFmtId="164" fontId="19" fillId="7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2" fontId="1" fillId="7" borderId="7" xfId="0" applyNumberFormat="1" applyFont="1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2" fontId="18" fillId="7" borderId="7" xfId="0" applyNumberFormat="1" applyFont="1" applyFill="1" applyBorder="1" applyAlignment="1" applyProtection="1">
      <alignment horizontal="center" vertical="center"/>
      <protection hidden="1"/>
    </xf>
    <xf numFmtId="164" fontId="12" fillId="7" borderId="7" xfId="0" applyNumberFormat="1" applyFont="1" applyFill="1" applyBorder="1" applyAlignment="1" applyProtection="1">
      <alignment horizontal="center" vertical="center"/>
      <protection hidden="1"/>
    </xf>
    <xf numFmtId="0" fontId="12" fillId="7" borderId="7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9</xdr:row>
      <xdr:rowOff>82550</xdr:rowOff>
    </xdr:from>
    <xdr:to>
      <xdr:col>7</xdr:col>
      <xdr:colOff>495300</xdr:colOff>
      <xdr:row>9</xdr:row>
      <xdr:rowOff>82550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342900" y="4254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15</xdr:row>
      <xdr:rowOff>82550</xdr:rowOff>
    </xdr:from>
    <xdr:to>
      <xdr:col>10</xdr:col>
      <xdr:colOff>501650</xdr:colOff>
      <xdr:row>15</xdr:row>
      <xdr:rowOff>82550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5464175" y="6540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22</xdr:row>
      <xdr:rowOff>82550</xdr:rowOff>
    </xdr:from>
    <xdr:to>
      <xdr:col>10</xdr:col>
      <xdr:colOff>501650</xdr:colOff>
      <xdr:row>22</xdr:row>
      <xdr:rowOff>82550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>
          <a:off x="5464175" y="9207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29</xdr:row>
      <xdr:rowOff>82550</xdr:rowOff>
    </xdr:from>
    <xdr:to>
      <xdr:col>10</xdr:col>
      <xdr:colOff>501650</xdr:colOff>
      <xdr:row>29</xdr:row>
      <xdr:rowOff>82550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>
          <a:off x="5464175" y="11874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36</xdr:row>
      <xdr:rowOff>82550</xdr:rowOff>
    </xdr:from>
    <xdr:to>
      <xdr:col>10</xdr:col>
      <xdr:colOff>501650</xdr:colOff>
      <xdr:row>36</xdr:row>
      <xdr:rowOff>82550</xdr:rowOff>
    </xdr:to>
    <xdr:sp macro="" textlink="">
      <xdr:nvSpPr>
        <xdr:cNvPr id="49" name="Line 1"/>
        <xdr:cNvSpPr>
          <a:spLocks noChangeShapeType="1"/>
        </xdr:cNvSpPr>
      </xdr:nvSpPr>
      <xdr:spPr bwMode="auto">
        <a:xfrm>
          <a:off x="5464175" y="14541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43</xdr:row>
      <xdr:rowOff>82550</xdr:rowOff>
    </xdr:from>
    <xdr:to>
      <xdr:col>10</xdr:col>
      <xdr:colOff>501650</xdr:colOff>
      <xdr:row>43</xdr:row>
      <xdr:rowOff>82550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5464175" y="17208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43</xdr:row>
      <xdr:rowOff>82550</xdr:rowOff>
    </xdr:from>
    <xdr:to>
      <xdr:col>10</xdr:col>
      <xdr:colOff>501650</xdr:colOff>
      <xdr:row>43</xdr:row>
      <xdr:rowOff>82550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5464175" y="17208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50</xdr:row>
      <xdr:rowOff>82550</xdr:rowOff>
    </xdr:from>
    <xdr:to>
      <xdr:col>10</xdr:col>
      <xdr:colOff>501650</xdr:colOff>
      <xdr:row>50</xdr:row>
      <xdr:rowOff>82550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5464175" y="19875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349250</xdr:colOff>
      <xdr:row>50</xdr:row>
      <xdr:rowOff>82550</xdr:rowOff>
    </xdr:from>
    <xdr:to>
      <xdr:col>10</xdr:col>
      <xdr:colOff>501650</xdr:colOff>
      <xdr:row>50</xdr:row>
      <xdr:rowOff>82550</xdr:rowOff>
    </xdr:to>
    <xdr:sp macro="" textlink="">
      <xdr:nvSpPr>
        <xdr:cNvPr id="53" name="Line 1"/>
        <xdr:cNvSpPr>
          <a:spLocks noChangeShapeType="1"/>
        </xdr:cNvSpPr>
      </xdr:nvSpPr>
      <xdr:spPr bwMode="auto">
        <a:xfrm>
          <a:off x="5464175" y="19875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233360</xdr:colOff>
      <xdr:row>27</xdr:row>
      <xdr:rowOff>200025</xdr:rowOff>
    </xdr:from>
    <xdr:to>
      <xdr:col>3</xdr:col>
      <xdr:colOff>1325005</xdr:colOff>
      <xdr:row>42</xdr:row>
      <xdr:rowOff>56929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8360" y="11287125"/>
          <a:ext cx="4501595" cy="5571904"/>
        </a:xfrm>
        <a:prstGeom prst="rect">
          <a:avLst/>
        </a:prstGeom>
        <a:noFill/>
      </xdr:spPr>
    </xdr:pic>
    <xdr:clientData/>
  </xdr:twoCellAnchor>
  <xdr:twoCellAnchor>
    <xdr:from>
      <xdr:col>4</xdr:col>
      <xdr:colOff>90487</xdr:colOff>
      <xdr:row>28</xdr:row>
      <xdr:rowOff>109537</xdr:rowOff>
    </xdr:from>
    <xdr:to>
      <xdr:col>4</xdr:col>
      <xdr:colOff>733424</xdr:colOff>
      <xdr:row>41</xdr:row>
      <xdr:rowOff>228600</xdr:rowOff>
    </xdr:to>
    <xdr:sp macro="" textlink="">
      <xdr:nvSpPr>
        <xdr:cNvPr id="16" name="Parentesi graffa chiusa 15"/>
        <xdr:cNvSpPr/>
      </xdr:nvSpPr>
      <xdr:spPr>
        <a:xfrm>
          <a:off x="6796087" y="11577637"/>
          <a:ext cx="642937" cy="5072063"/>
        </a:xfrm>
        <a:prstGeom prst="rightBrac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4</xdr:col>
      <xdr:colOff>1083130</xdr:colOff>
      <xdr:row>28</xdr:row>
      <xdr:rowOff>8164</xdr:rowOff>
    </xdr:from>
    <xdr:to>
      <xdr:col>6</xdr:col>
      <xdr:colOff>57150</xdr:colOff>
      <xdr:row>32</xdr:row>
      <xdr:rowOff>367839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88730" y="11476264"/>
          <a:ext cx="2041070" cy="1883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2076449</xdr:colOff>
      <xdr:row>42</xdr:row>
      <xdr:rowOff>342900</xdr:rowOff>
    </xdr:from>
    <xdr:to>
      <xdr:col>2</xdr:col>
      <xdr:colOff>3385704</xdr:colOff>
      <xdr:row>46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81449" y="17145000"/>
          <a:ext cx="1309255" cy="1200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0</xdr:row>
      <xdr:rowOff>38100</xdr:rowOff>
    </xdr:from>
    <xdr:to>
      <xdr:col>5</xdr:col>
      <xdr:colOff>266700</xdr:colOff>
      <xdr:row>3</xdr:row>
      <xdr:rowOff>132008</xdr:rowOff>
    </xdr:to>
    <xdr:pic>
      <xdr:nvPicPr>
        <xdr:cNvPr id="17" name="Immagine 16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0" y="38100"/>
          <a:ext cx="6248400" cy="1636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46</xdr:row>
      <xdr:rowOff>258065</xdr:rowOff>
    </xdr:from>
    <xdr:to>
      <xdr:col>3</xdr:col>
      <xdr:colOff>914400</xdr:colOff>
      <xdr:row>56</xdr:row>
      <xdr:rowOff>55916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14600" y="18584165"/>
          <a:ext cx="3714750" cy="3607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showWhiteSpace="0" view="pageLayout" topLeftCell="B13" zoomScale="50" zoomScaleNormal="40" zoomScalePageLayoutView="50" workbookViewId="0">
      <selection activeCell="E6" sqref="E6"/>
    </sheetView>
  </sheetViews>
  <sheetFormatPr defaultColWidth="15.5703125" defaultRowHeight="45" customHeight="1"/>
  <cols>
    <col min="1" max="1" width="8.140625" style="2" customWidth="1"/>
    <col min="2" max="2" width="18.28515625" style="2" customWidth="1"/>
    <col min="3" max="3" width="47.85546875" style="2" customWidth="1"/>
    <col min="4" max="4" width="19.5703125" style="2" customWidth="1"/>
    <col min="5" max="5" width="16.42578125" style="2" customWidth="1"/>
    <col min="6" max="6" width="26.42578125" style="2" bestFit="1" customWidth="1"/>
    <col min="7" max="7" width="4.5703125" style="2" customWidth="1"/>
    <col min="8" max="8" width="19.85546875" style="2" customWidth="1"/>
    <col min="9" max="9" width="17.5703125" style="2" customWidth="1"/>
    <col min="10" max="10" width="22.5703125" style="2" customWidth="1"/>
    <col min="11" max="11" width="20.85546875" style="2" customWidth="1"/>
    <col min="12" max="12" width="16.8554687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/>
      <c r="H2"/>
      <c r="I2"/>
      <c r="J2"/>
      <c r="K2"/>
      <c r="L2" s="172" t="s">
        <v>75</v>
      </c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L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/>
      <c r="L4"/>
      <c r="M4"/>
    </row>
    <row r="5" spans="1:22" s="1" customFormat="1" ht="39.950000000000003" customHeight="1">
      <c r="A5"/>
      <c r="B5" s="26"/>
      <c r="C5" s="26"/>
      <c r="D5" s="26"/>
      <c r="E5" s="26"/>
      <c r="F5" s="132" t="s">
        <v>72</v>
      </c>
      <c r="G5" s="133"/>
      <c r="H5" s="133"/>
      <c r="I5" s="133"/>
      <c r="J5" s="133"/>
      <c r="K5" s="133"/>
      <c r="L5" s="133"/>
      <c r="M5" s="133"/>
      <c r="N5" s="133"/>
    </row>
    <row r="6" spans="1:22" ht="39.950000000000003" customHeight="1">
      <c r="A6"/>
      <c r="B6" s="54"/>
      <c r="C6" s="63" t="s">
        <v>45</v>
      </c>
      <c r="D6" s="63" t="s">
        <v>46</v>
      </c>
      <c r="E6" s="124" t="s">
        <v>5</v>
      </c>
      <c r="F6" s="134" t="s">
        <v>73</v>
      </c>
      <c r="G6" s="135"/>
      <c r="H6" s="135"/>
      <c r="I6" s="135"/>
      <c r="J6" s="135"/>
      <c r="K6" s="135"/>
      <c r="L6" s="135"/>
      <c r="M6" s="135"/>
      <c r="N6" s="135"/>
      <c r="R6" s="5"/>
      <c r="S6" s="5"/>
      <c r="T6" s="5"/>
      <c r="U6" s="5"/>
      <c r="V6" s="5"/>
    </row>
    <row r="7" spans="1:22" ht="30" customHeight="1">
      <c r="A7" s="55"/>
      <c r="B7" s="56"/>
      <c r="C7" s="64" t="s">
        <v>33</v>
      </c>
      <c r="D7" s="64" t="s">
        <v>34</v>
      </c>
      <c r="E7" s="120">
        <v>5</v>
      </c>
      <c r="F7" s="57"/>
      <c r="G7" s="57"/>
      <c r="H7" s="170" t="s">
        <v>74</v>
      </c>
      <c r="I7" s="171"/>
      <c r="J7" s="171"/>
      <c r="K7" s="171"/>
      <c r="L7" s="171"/>
      <c r="M7" s="59"/>
      <c r="R7" s="5"/>
      <c r="S7" s="5"/>
      <c r="T7" s="5"/>
      <c r="U7" s="5"/>
      <c r="V7" s="5"/>
    </row>
    <row r="8" spans="1:22" ht="30" customHeight="1">
      <c r="A8" s="55"/>
      <c r="B8" s="56"/>
      <c r="C8" s="64" t="s">
        <v>35</v>
      </c>
      <c r="D8" s="64" t="s">
        <v>34</v>
      </c>
      <c r="E8" s="120">
        <v>6</v>
      </c>
      <c r="F8" s="59"/>
      <c r="G8" s="57"/>
      <c r="H8" s="60"/>
      <c r="I8" s="58"/>
      <c r="J8" s="60"/>
      <c r="K8" s="60"/>
      <c r="L8" s="60"/>
      <c r="M8" s="55"/>
      <c r="N8" s="18"/>
      <c r="R8" s="5"/>
      <c r="S8" s="5"/>
      <c r="T8" s="5"/>
      <c r="U8" s="5"/>
      <c r="V8" s="5"/>
    </row>
    <row r="9" spans="1:22" ht="30" customHeight="1">
      <c r="A9" s="55"/>
      <c r="B9" s="56"/>
      <c r="C9" s="64" t="s">
        <v>36</v>
      </c>
      <c r="D9" s="64" t="s">
        <v>34</v>
      </c>
      <c r="E9" s="189">
        <f>E8*E7</f>
        <v>30</v>
      </c>
      <c r="F9" s="57"/>
      <c r="G9" s="57"/>
      <c r="H9" s="68" t="s">
        <v>1</v>
      </c>
      <c r="I9" s="69" t="s">
        <v>2</v>
      </c>
      <c r="J9" s="69" t="s">
        <v>3</v>
      </c>
      <c r="K9" s="69" t="s">
        <v>4</v>
      </c>
      <c r="L9" s="69" t="s">
        <v>5</v>
      </c>
      <c r="M9" s="69" t="s">
        <v>6</v>
      </c>
      <c r="N9" s="70" t="s">
        <v>7</v>
      </c>
      <c r="U9" s="5"/>
      <c r="V9" s="5"/>
    </row>
    <row r="10" spans="1:22" ht="30" customHeight="1">
      <c r="A10" s="55"/>
      <c r="B10" s="56"/>
      <c r="C10" s="64" t="s">
        <v>42</v>
      </c>
      <c r="D10" s="115" t="s">
        <v>0</v>
      </c>
      <c r="E10" s="189">
        <v>176</v>
      </c>
      <c r="F10" s="57"/>
      <c r="G10" s="57"/>
      <c r="H10" s="71" t="s">
        <v>8</v>
      </c>
      <c r="I10" s="43" t="s">
        <v>9</v>
      </c>
      <c r="J10" s="43" t="s">
        <v>10</v>
      </c>
      <c r="K10" s="43" t="s">
        <v>11</v>
      </c>
      <c r="L10" s="43" t="s">
        <v>12</v>
      </c>
      <c r="M10" s="44" t="s">
        <v>13</v>
      </c>
      <c r="N10" s="72" t="s">
        <v>14</v>
      </c>
      <c r="U10" s="5"/>
      <c r="V10" s="5"/>
    </row>
    <row r="11" spans="1:22" ht="30" customHeight="1">
      <c r="A11" s="55"/>
      <c r="B11" s="56"/>
      <c r="C11" s="64" t="s">
        <v>43</v>
      </c>
      <c r="D11" s="65" t="s">
        <v>0</v>
      </c>
      <c r="E11" s="189">
        <f>E10*1.3</f>
        <v>228.8</v>
      </c>
      <c r="H11" s="73" t="s">
        <v>15</v>
      </c>
      <c r="I11" s="45" t="s">
        <v>16</v>
      </c>
      <c r="J11" s="45" t="s">
        <v>16</v>
      </c>
      <c r="K11" s="46" t="s">
        <v>16</v>
      </c>
      <c r="L11" s="45" t="s">
        <v>16</v>
      </c>
      <c r="M11" s="45" t="s">
        <v>16</v>
      </c>
      <c r="N11" s="74" t="s">
        <v>16</v>
      </c>
      <c r="U11" s="5"/>
      <c r="V11" s="5"/>
    </row>
    <row r="12" spans="1:22" ht="30" customHeight="1">
      <c r="A12" s="55"/>
      <c r="B12" s="56"/>
      <c r="C12" s="64" t="s">
        <v>63</v>
      </c>
      <c r="D12" s="65" t="s">
        <v>0</v>
      </c>
      <c r="E12" s="192">
        <f>E11*E7</f>
        <v>1144</v>
      </c>
      <c r="H12" s="75" t="s">
        <v>17</v>
      </c>
      <c r="I12" s="43">
        <v>8.5</v>
      </c>
      <c r="J12" s="47" t="s">
        <v>18</v>
      </c>
      <c r="K12" s="47" t="s">
        <v>19</v>
      </c>
      <c r="L12" s="47" t="s">
        <v>20</v>
      </c>
      <c r="M12" s="47" t="s">
        <v>21</v>
      </c>
      <c r="N12" s="76" t="s">
        <v>22</v>
      </c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55"/>
      <c r="B13" s="56"/>
      <c r="C13" s="65" t="s">
        <v>38</v>
      </c>
      <c r="D13" s="65" t="s">
        <v>0</v>
      </c>
      <c r="E13" s="120">
        <v>2.7</v>
      </c>
      <c r="H13" s="73" t="s">
        <v>23</v>
      </c>
      <c r="I13" s="45">
        <v>36</v>
      </c>
      <c r="J13" s="77" t="s">
        <v>24</v>
      </c>
      <c r="K13" s="77" t="s">
        <v>25</v>
      </c>
      <c r="L13" s="77" t="s">
        <v>26</v>
      </c>
      <c r="M13" s="77" t="s">
        <v>27</v>
      </c>
      <c r="N13" s="78" t="s">
        <v>28</v>
      </c>
      <c r="O13" s="16"/>
      <c r="P13" s="16"/>
      <c r="Q13" s="16"/>
      <c r="R13" s="5"/>
      <c r="S13" s="5"/>
      <c r="T13" s="5"/>
      <c r="U13" s="5"/>
      <c r="V13" s="5"/>
    </row>
    <row r="14" spans="1:22" ht="30" customHeight="1">
      <c r="A14" s="55"/>
      <c r="B14" s="56"/>
      <c r="C14" s="64" t="s">
        <v>39</v>
      </c>
      <c r="D14" s="66" t="s">
        <v>40</v>
      </c>
      <c r="E14" s="117">
        <f>E11^0.5*E13*E7*1.39*4+E11*2</f>
        <v>1592.9677922505994</v>
      </c>
      <c r="F14" s="58"/>
      <c r="G14" s="60"/>
      <c r="H14" s="26"/>
      <c r="I14" s="26"/>
      <c r="J14" s="26"/>
      <c r="K14" s="26"/>
      <c r="L14" s="26"/>
      <c r="M14" s="26"/>
      <c r="N14" s="26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55"/>
      <c r="B15" s="56"/>
      <c r="C15" s="64" t="s">
        <v>37</v>
      </c>
      <c r="D15" s="64" t="s">
        <v>41</v>
      </c>
      <c r="E15" s="117">
        <f>E11*6*2.7*1.1</f>
        <v>4077.2160000000013</v>
      </c>
      <c r="F15" s="58"/>
      <c r="G15" s="60"/>
      <c r="H15" s="79"/>
      <c r="I15" s="79"/>
      <c r="J15" s="79"/>
      <c r="K15" s="79" t="s">
        <v>1</v>
      </c>
      <c r="L15" s="79"/>
      <c r="M15" s="79"/>
      <c r="N15" s="79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55"/>
      <c r="B16" s="56"/>
      <c r="C16" s="64" t="s">
        <v>44</v>
      </c>
      <c r="D16" s="66"/>
      <c r="E16" s="121" t="s">
        <v>69</v>
      </c>
      <c r="F16" s="58"/>
      <c r="G16" s="60"/>
      <c r="H16" s="80"/>
      <c r="I16" s="81"/>
      <c r="J16" s="81"/>
      <c r="K16" s="81" t="s">
        <v>8</v>
      </c>
      <c r="L16" s="82">
        <v>600</v>
      </c>
      <c r="M16" s="176"/>
      <c r="N16" s="83"/>
      <c r="O16" s="24"/>
      <c r="P16" s="25"/>
      <c r="Q16" s="18"/>
      <c r="R16" s="5"/>
      <c r="S16" s="13"/>
      <c r="T16" s="5"/>
      <c r="U16" s="5"/>
      <c r="V16" s="5"/>
    </row>
    <row r="17" spans="1:31" ht="30" customHeight="1">
      <c r="A17" s="55"/>
      <c r="B17" s="56"/>
      <c r="C17" s="64" t="s">
        <v>47</v>
      </c>
      <c r="D17" s="114" t="s">
        <v>8</v>
      </c>
      <c r="E17" s="122">
        <v>1956</v>
      </c>
      <c r="F17" s="58"/>
      <c r="G17" s="60"/>
      <c r="H17" s="84" t="s">
        <v>29</v>
      </c>
      <c r="I17" s="85"/>
      <c r="J17" s="85"/>
      <c r="K17" s="86" t="s">
        <v>15</v>
      </c>
      <c r="L17" s="86" t="s">
        <v>16</v>
      </c>
      <c r="M17" s="86" t="s">
        <v>16</v>
      </c>
      <c r="N17" s="86" t="s">
        <v>16</v>
      </c>
      <c r="O17" s="24"/>
      <c r="P17" s="25"/>
      <c r="Q17" s="18"/>
      <c r="R17" s="5"/>
      <c r="S17" s="13"/>
      <c r="T17" s="14"/>
      <c r="U17" s="14"/>
      <c r="V17" s="4"/>
    </row>
    <row r="18" spans="1:31" ht="30" customHeight="1">
      <c r="A18" s="55"/>
      <c r="B18" s="56"/>
      <c r="C18" s="64" t="s">
        <v>48</v>
      </c>
      <c r="D18" s="66" t="s">
        <v>49</v>
      </c>
      <c r="E18" s="191">
        <f>M19+M26+M33+M40+M47</f>
        <v>47.526726877924901</v>
      </c>
      <c r="F18" s="58"/>
      <c r="G18" s="60"/>
      <c r="H18" s="87" t="s">
        <v>30</v>
      </c>
      <c r="I18" s="88" t="s">
        <v>0</v>
      </c>
      <c r="J18" s="174"/>
      <c r="K18" s="88">
        <v>0.2</v>
      </c>
      <c r="L18" s="88">
        <v>8.5</v>
      </c>
      <c r="M18" s="89">
        <f>IF(M16=0,0,((M16-L16)*(N18-L18)/(N16-L16))+L18)</f>
        <v>0</v>
      </c>
      <c r="N18" s="88"/>
      <c r="O18" s="24"/>
      <c r="P18" s="25"/>
      <c r="Q18" s="18"/>
      <c r="R18" s="5"/>
      <c r="S18" s="13"/>
      <c r="T18" s="13"/>
      <c r="U18" s="4"/>
      <c r="V18" s="4"/>
    </row>
    <row r="19" spans="1:31" ht="30" customHeight="1">
      <c r="A19" s="55"/>
      <c r="B19" s="56"/>
      <c r="C19" s="64" t="s">
        <v>59</v>
      </c>
      <c r="D19" s="113" t="s">
        <v>65</v>
      </c>
      <c r="E19" s="125">
        <v>1.5</v>
      </c>
      <c r="F19" s="139" t="s">
        <v>70</v>
      </c>
      <c r="H19" s="87" t="s">
        <v>31</v>
      </c>
      <c r="I19" s="88" t="s">
        <v>32</v>
      </c>
      <c r="J19" s="174"/>
      <c r="K19" s="90">
        <f>IF(J19=0,0,J18/J19)</f>
        <v>0</v>
      </c>
      <c r="L19" s="88"/>
      <c r="M19" s="91">
        <f>IF(M18=0,0,((M20-M18)*(K19-K18)/(K20-K18))+M18)</f>
        <v>0</v>
      </c>
      <c r="N19" s="8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55"/>
      <c r="B20" s="56"/>
      <c r="C20" s="64" t="s">
        <v>48</v>
      </c>
      <c r="D20" s="66" t="s">
        <v>49</v>
      </c>
      <c r="E20" s="188">
        <f>E18*E19</f>
        <v>71.290090316887358</v>
      </c>
      <c r="G20" s="60"/>
      <c r="H20" s="92"/>
      <c r="I20" s="119"/>
      <c r="J20" s="93"/>
      <c r="K20" s="94">
        <v>0.9</v>
      </c>
      <c r="L20" s="94">
        <v>36</v>
      </c>
      <c r="M20" s="95">
        <f>IF(M16=0,0,(((M16-L16)*(N20-L20)/(N16-L16)))+L20)</f>
        <v>0</v>
      </c>
      <c r="N20" s="94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55"/>
      <c r="B21" s="56"/>
      <c r="C21" s="65" t="s">
        <v>60</v>
      </c>
      <c r="D21" s="66" t="s">
        <v>50</v>
      </c>
      <c r="E21" s="189">
        <f>E20*E14</f>
        <v>113562.81778143789</v>
      </c>
      <c r="F21" s="126"/>
      <c r="G21" s="60"/>
      <c r="H21" s="34"/>
      <c r="I21" s="34"/>
      <c r="J21" s="34"/>
      <c r="K21" s="34"/>
      <c r="L21" s="33"/>
      <c r="M21" s="34"/>
      <c r="N21" s="34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/>
      <c r="B22" s="28"/>
      <c r="C22" s="65" t="s">
        <v>51</v>
      </c>
      <c r="D22" s="66" t="s">
        <v>52</v>
      </c>
      <c r="E22" s="190">
        <f>E21/E15</f>
        <v>27.85302956268146</v>
      </c>
      <c r="H22" s="79"/>
      <c r="I22" s="79"/>
      <c r="J22" s="96"/>
      <c r="K22" s="79" t="s">
        <v>1</v>
      </c>
      <c r="L22" s="79"/>
      <c r="M22" s="79"/>
      <c r="N22" s="79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/>
      <c r="B23" s="28"/>
      <c r="C23" s="64" t="s">
        <v>53</v>
      </c>
      <c r="D23" s="114" t="s">
        <v>54</v>
      </c>
      <c r="E23" s="121">
        <v>166</v>
      </c>
      <c r="H23" s="81"/>
      <c r="I23" s="81"/>
      <c r="J23" s="97"/>
      <c r="K23" s="81" t="s">
        <v>8</v>
      </c>
      <c r="L23" s="82">
        <v>601</v>
      </c>
      <c r="M23" s="176"/>
      <c r="N23" s="98">
        <v>900</v>
      </c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/>
      <c r="B24" s="28"/>
      <c r="C24" s="64" t="s">
        <v>55</v>
      </c>
      <c r="D24" s="114" t="s">
        <v>56</v>
      </c>
      <c r="E24" s="187">
        <v>12</v>
      </c>
      <c r="H24" s="85" t="s">
        <v>29</v>
      </c>
      <c r="I24" s="99"/>
      <c r="J24" s="100"/>
      <c r="K24" s="86" t="s">
        <v>15</v>
      </c>
      <c r="L24" s="86" t="s">
        <v>16</v>
      </c>
      <c r="M24" s="86" t="s">
        <v>16</v>
      </c>
      <c r="N24" s="86" t="s">
        <v>16</v>
      </c>
      <c r="O24" s="24"/>
      <c r="P24" s="25"/>
      <c r="Q24" s="18"/>
      <c r="R24" s="9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/>
      <c r="B25" s="26"/>
      <c r="C25" s="64" t="s">
        <v>57</v>
      </c>
      <c r="D25" s="66" t="s">
        <v>58</v>
      </c>
      <c r="E25" s="185">
        <f>E22*1000/(E23*12*0.52)</f>
        <v>26.889316460728931</v>
      </c>
      <c r="H25" s="87" t="s">
        <v>30</v>
      </c>
      <c r="I25" s="88" t="s">
        <v>0</v>
      </c>
      <c r="J25" s="174"/>
      <c r="K25" s="88">
        <v>0.2</v>
      </c>
      <c r="L25" s="88">
        <v>8.5</v>
      </c>
      <c r="M25" s="89">
        <f>IF(M23=0,0,((M23-L23)*(N25-L25)/(N23-L23))+L25)</f>
        <v>0</v>
      </c>
      <c r="N25" s="88">
        <v>12.8</v>
      </c>
      <c r="O25" s="24"/>
      <c r="P25" s="25"/>
      <c r="Q25" s="18"/>
      <c r="R25" s="15"/>
      <c r="S25" s="7"/>
      <c r="T25" s="7"/>
      <c r="U25" s="5"/>
      <c r="V25" s="7"/>
      <c r="W25" s="7"/>
      <c r="X25" s="5"/>
      <c r="Y25" s="7"/>
      <c r="Z25" s="7"/>
      <c r="AA25" s="7"/>
      <c r="AB25" s="7"/>
      <c r="AC25" s="11"/>
      <c r="AD25" s="5"/>
      <c r="AE25" s="5"/>
    </row>
    <row r="26" spans="1:31" ht="30" customHeight="1">
      <c r="A26"/>
      <c r="B26" s="26"/>
      <c r="C26" s="67" t="s">
        <v>61</v>
      </c>
      <c r="D26" s="116" t="s">
        <v>62</v>
      </c>
      <c r="E26" s="186">
        <f>E25*E15/1000</f>
        <v>109.63355130274741</v>
      </c>
      <c r="F26" s="127">
        <v>110</v>
      </c>
      <c r="H26" s="87" t="s">
        <v>31</v>
      </c>
      <c r="I26" s="88" t="s">
        <v>32</v>
      </c>
      <c r="J26" s="174"/>
      <c r="K26" s="90">
        <f>IF(J26=0,0,J25/J26)</f>
        <v>0</v>
      </c>
      <c r="L26" s="88"/>
      <c r="M26" s="91">
        <f>IF(M25=0,0,((M27-M25)*(K26-K25)/(K27-K25))+M25)</f>
        <v>0</v>
      </c>
      <c r="N26" s="88"/>
      <c r="O26" s="24"/>
      <c r="P26" s="25"/>
      <c r="Q26" s="23"/>
      <c r="R26" s="15"/>
      <c r="S26" s="143"/>
      <c r="T26" s="143"/>
      <c r="U26" s="154"/>
      <c r="V26" s="8"/>
      <c r="W26" s="8"/>
      <c r="X26" s="5"/>
      <c r="Y26" s="8"/>
      <c r="Z26" s="8"/>
      <c r="AA26" s="8"/>
      <c r="AB26" s="5"/>
      <c r="AC26" s="5"/>
      <c r="AD26" s="5"/>
      <c r="AE26" s="5"/>
    </row>
    <row r="27" spans="1:31" ht="30" customHeight="1">
      <c r="A27" s="26"/>
      <c r="B27" s="26"/>
      <c r="H27" s="92"/>
      <c r="I27" s="92"/>
      <c r="J27" s="101"/>
      <c r="K27" s="94">
        <v>0.9</v>
      </c>
      <c r="L27" s="94">
        <v>36</v>
      </c>
      <c r="M27" s="95">
        <f>IF(M23=0,0,(((M23-L23)*(N27-L27)/(N23-L23)))+L27)</f>
        <v>0</v>
      </c>
      <c r="N27" s="94">
        <v>48</v>
      </c>
      <c r="O27" s="24"/>
      <c r="P27" s="25"/>
      <c r="Q27" s="23"/>
      <c r="R27" s="136"/>
      <c r="S27" s="136"/>
      <c r="T27" s="136"/>
      <c r="U27" s="154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26"/>
      <c r="B28" s="156"/>
      <c r="C28" s="156"/>
      <c r="D28" s="156"/>
      <c r="E28" s="156"/>
      <c r="F28" s="156"/>
      <c r="H28" s="27"/>
      <c r="I28" s="50"/>
      <c r="J28" s="48"/>
      <c r="K28" s="27"/>
      <c r="L28" s="27"/>
      <c r="M28" s="27"/>
      <c r="N28" s="27"/>
      <c r="O28" s="24"/>
      <c r="P28" s="25"/>
      <c r="Q28" s="23"/>
      <c r="R28" s="169"/>
      <c r="S28" s="169"/>
      <c r="T28" s="169"/>
      <c r="U28" s="154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26"/>
      <c r="B29" s="34"/>
      <c r="C29" s="157"/>
      <c r="D29" s="157"/>
      <c r="E29" s="148"/>
      <c r="F29" s="158"/>
      <c r="H29" s="79"/>
      <c r="I29" s="102"/>
      <c r="J29" s="103"/>
      <c r="K29" s="79" t="s">
        <v>1</v>
      </c>
      <c r="L29" s="79"/>
      <c r="M29" s="79"/>
      <c r="N29" s="79"/>
      <c r="O29" s="24"/>
      <c r="P29" s="25"/>
      <c r="Q29" s="23"/>
      <c r="R29" s="138"/>
      <c r="S29" s="138"/>
      <c r="T29" s="138"/>
      <c r="U29" s="154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26"/>
      <c r="B30" s="159"/>
      <c r="C30" s="160"/>
      <c r="D30" s="148"/>
      <c r="E30" s="161"/>
      <c r="F30" s="162"/>
      <c r="H30" s="104"/>
      <c r="I30" s="105"/>
      <c r="J30" s="106"/>
      <c r="K30" s="81" t="s">
        <v>8</v>
      </c>
      <c r="L30" s="82">
        <v>901</v>
      </c>
      <c r="M30" s="176"/>
      <c r="N30" s="98">
        <v>1400</v>
      </c>
      <c r="O30" s="24"/>
      <c r="P30" s="25"/>
      <c r="Q30" s="23"/>
      <c r="R30" s="167"/>
      <c r="S30" s="168"/>
      <c r="T30" s="168"/>
      <c r="U30" s="154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26"/>
      <c r="B31" s="159"/>
      <c r="C31" s="160"/>
      <c r="D31" s="148"/>
      <c r="E31" s="161"/>
      <c r="H31" s="85" t="s">
        <v>29</v>
      </c>
      <c r="I31" s="107"/>
      <c r="J31" s="108"/>
      <c r="K31" s="86" t="s">
        <v>15</v>
      </c>
      <c r="L31" s="86" t="s">
        <v>16</v>
      </c>
      <c r="M31" s="86" t="s">
        <v>16</v>
      </c>
      <c r="N31" s="86" t="s">
        <v>16</v>
      </c>
      <c r="O31" s="24"/>
      <c r="P31" s="25"/>
      <c r="Q31" s="18"/>
      <c r="R31" s="9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26"/>
      <c r="B32" s="159"/>
      <c r="C32" s="160"/>
      <c r="D32" s="148"/>
      <c r="E32" s="161"/>
      <c r="H32" s="87" t="s">
        <v>30</v>
      </c>
      <c r="I32" s="88" t="s">
        <v>0</v>
      </c>
      <c r="J32" s="174"/>
      <c r="K32" s="88">
        <v>0.2</v>
      </c>
      <c r="L32" s="88">
        <v>12.8</v>
      </c>
      <c r="M32" s="89">
        <f>IF(M30=0,0,((M30-L30)*(N32-L32)/(N30-L30))+L32)</f>
        <v>0</v>
      </c>
      <c r="N32" s="88">
        <v>21.3</v>
      </c>
      <c r="O32" s="24"/>
      <c r="P32" s="25"/>
      <c r="Q32" s="18"/>
      <c r="R32" s="12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26"/>
      <c r="B33" s="159"/>
      <c r="C33" s="160"/>
      <c r="D33" s="148"/>
      <c r="E33" s="161"/>
      <c r="H33" s="87" t="s">
        <v>31</v>
      </c>
      <c r="I33" s="88" t="s">
        <v>32</v>
      </c>
      <c r="J33" s="174"/>
      <c r="K33" s="90">
        <f>IF(J33=0,0,(J32/J33))</f>
        <v>0</v>
      </c>
      <c r="L33" s="88"/>
      <c r="M33" s="91">
        <f>IF(M32=0,0,((M34-M32)*(K33-K32)/(K34-K32))+M32)</f>
        <v>0</v>
      </c>
      <c r="N33" s="88"/>
      <c r="O33" s="24"/>
      <c r="P33" s="25"/>
      <c r="Q33" s="18"/>
      <c r="R33" s="9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34"/>
      <c r="B34" s="159"/>
      <c r="C34" s="160"/>
      <c r="D34" s="148"/>
      <c r="E34" s="161"/>
      <c r="F34" s="111" t="s">
        <v>64</v>
      </c>
      <c r="H34" s="92"/>
      <c r="I34" s="109"/>
      <c r="J34" s="101"/>
      <c r="K34" s="94">
        <v>0.9</v>
      </c>
      <c r="L34" s="94">
        <v>48</v>
      </c>
      <c r="M34" s="95">
        <f>IF(M30=0,0,(((M30-L30)*(N34-L34)/(N30-L30)))+L34)</f>
        <v>0</v>
      </c>
      <c r="N34" s="94">
        <v>68</v>
      </c>
      <c r="O34" s="24"/>
      <c r="P34" s="25"/>
      <c r="Q34" s="18"/>
      <c r="R34" s="9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34"/>
      <c r="B35" s="62"/>
      <c r="C35" s="36"/>
      <c r="D35" s="148"/>
      <c r="E35" s="61"/>
      <c r="F35" s="112" t="s">
        <v>65</v>
      </c>
      <c r="H35" s="27"/>
      <c r="I35" s="52"/>
      <c r="J35" s="49"/>
      <c r="K35" s="52"/>
      <c r="L35" s="53"/>
      <c r="M35" s="39"/>
      <c r="N35" s="52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34"/>
      <c r="B36" s="62"/>
      <c r="C36" s="36"/>
      <c r="D36" s="36"/>
      <c r="E36" s="61"/>
      <c r="F36" s="118" t="s">
        <v>66</v>
      </c>
      <c r="H36" s="79"/>
      <c r="I36" s="102"/>
      <c r="J36" s="103"/>
      <c r="K36" s="79" t="s">
        <v>1</v>
      </c>
      <c r="L36" s="173" t="s">
        <v>76</v>
      </c>
      <c r="M36" s="79"/>
      <c r="N36" s="79"/>
      <c r="O36" s="24"/>
      <c r="P36" s="25"/>
      <c r="Q36" s="18"/>
      <c r="R36" s="9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34"/>
      <c r="B37" s="155"/>
      <c r="C37" s="163"/>
      <c r="D37" s="148"/>
      <c r="E37" s="161"/>
      <c r="F37" s="162"/>
      <c r="H37" s="81"/>
      <c r="I37" s="105"/>
      <c r="J37" s="106"/>
      <c r="K37" s="105" t="s">
        <v>8</v>
      </c>
      <c r="L37" s="82">
        <v>1401</v>
      </c>
      <c r="M37" s="176">
        <v>1956</v>
      </c>
      <c r="N37" s="98">
        <v>2100</v>
      </c>
      <c r="O37" s="24"/>
      <c r="P37" s="25"/>
      <c r="Q37" s="18"/>
      <c r="R37" s="15"/>
      <c r="S37" s="4"/>
      <c r="T37" s="5"/>
      <c r="U37" s="5"/>
      <c r="V37" s="5"/>
    </row>
    <row r="38" spans="1:31" ht="30" customHeight="1">
      <c r="A38" s="34"/>
      <c r="B38" s="155"/>
      <c r="C38" s="163"/>
      <c r="D38" s="148"/>
      <c r="E38" s="164"/>
      <c r="F38" s="162"/>
      <c r="H38" s="85" t="s">
        <v>29</v>
      </c>
      <c r="I38" s="107"/>
      <c r="J38" s="108"/>
      <c r="K38" s="86" t="s">
        <v>15</v>
      </c>
      <c r="L38" s="86" t="s">
        <v>16</v>
      </c>
      <c r="M38" s="86" t="s">
        <v>16</v>
      </c>
      <c r="N38" s="86" t="s">
        <v>16</v>
      </c>
      <c r="O38" s="24"/>
      <c r="P38" s="25"/>
      <c r="Q38" s="18"/>
      <c r="R38" s="10"/>
      <c r="S38" s="5"/>
      <c r="T38" s="5"/>
      <c r="U38" s="5"/>
      <c r="V38" s="5"/>
    </row>
    <row r="39" spans="1:31" ht="30" customHeight="1">
      <c r="A39" s="34"/>
      <c r="B39" s="155"/>
      <c r="C39" s="163"/>
      <c r="D39" s="148"/>
      <c r="E39" s="164"/>
      <c r="F39" s="162"/>
      <c r="H39" s="87" t="s">
        <v>30</v>
      </c>
      <c r="I39" s="88" t="s">
        <v>0</v>
      </c>
      <c r="J39" s="174">
        <v>1693</v>
      </c>
      <c r="K39" s="88">
        <v>0.2</v>
      </c>
      <c r="L39" s="88">
        <v>21.3</v>
      </c>
      <c r="M39" s="89">
        <f>IF(M37=0,0,((M37-L37)*(N39-L39)/(N37-L37))+L39)</f>
        <v>31.383690987124464</v>
      </c>
      <c r="N39" s="88">
        <v>34</v>
      </c>
      <c r="O39" s="24"/>
      <c r="P39" s="25"/>
      <c r="Q39" s="18"/>
      <c r="R39" s="9"/>
      <c r="S39" s="5"/>
      <c r="T39" s="5"/>
      <c r="U39" s="5"/>
      <c r="V39" s="5"/>
    </row>
    <row r="40" spans="1:31" ht="30" customHeight="1">
      <c r="A40" s="34"/>
      <c r="B40" s="155"/>
      <c r="C40" s="163"/>
      <c r="D40" s="148"/>
      <c r="E40" s="164"/>
      <c r="F40" s="162"/>
      <c r="H40" s="87" t="s">
        <v>31</v>
      </c>
      <c r="I40" s="88" t="s">
        <v>32</v>
      </c>
      <c r="J40" s="174">
        <v>4077</v>
      </c>
      <c r="K40" s="90">
        <f>IF(J40=0,0,(J39/J40))</f>
        <v>0.4152563159185676</v>
      </c>
      <c r="L40" s="88"/>
      <c r="M40" s="91">
        <f>IF(M39=0,0,((M41-M39)*(K40-K39)/(K41-K39))+M39)</f>
        <v>47.526726877924901</v>
      </c>
      <c r="N40" s="88"/>
      <c r="O40" s="24"/>
      <c r="P40" s="25"/>
      <c r="Q40" s="18"/>
      <c r="R40" s="9"/>
      <c r="S40" s="5"/>
      <c r="T40" s="5"/>
      <c r="U40" s="5"/>
      <c r="V40" s="5"/>
    </row>
    <row r="41" spans="1:31" ht="30" customHeight="1">
      <c r="A41" s="34"/>
      <c r="B41" s="155"/>
      <c r="C41" s="163"/>
      <c r="D41" s="148"/>
      <c r="E41" s="165"/>
      <c r="F41" s="162"/>
      <c r="H41" s="92"/>
      <c r="I41" s="109"/>
      <c r="J41" s="101"/>
      <c r="K41" s="94">
        <v>0.9</v>
      </c>
      <c r="L41" s="94">
        <v>68</v>
      </c>
      <c r="M41" s="95">
        <f>IF(M37=0,0,(((M37-L37)*(N41-L41)/(N37-L37)))+L41)</f>
        <v>83.87982832618026</v>
      </c>
      <c r="N41" s="94">
        <v>88</v>
      </c>
      <c r="O41" s="24"/>
      <c r="P41" s="25"/>
      <c r="Q41" s="18"/>
      <c r="R41" s="12"/>
      <c r="S41" s="5"/>
      <c r="T41" s="5"/>
      <c r="U41" s="5"/>
      <c r="V41" s="5"/>
    </row>
    <row r="42" spans="1:31" ht="30" customHeight="1">
      <c r="A42" s="34"/>
      <c r="B42" s="155"/>
      <c r="C42" s="36"/>
      <c r="D42" s="35"/>
      <c r="E42" s="166"/>
      <c r="F42" s="162"/>
      <c r="H42" s="30"/>
      <c r="I42" s="18"/>
      <c r="J42" s="17"/>
      <c r="K42" s="23"/>
      <c r="L42" s="18"/>
      <c r="M42" s="23"/>
      <c r="N42" s="18"/>
      <c r="O42" s="24"/>
      <c r="P42" s="25"/>
      <c r="Q42" s="18"/>
      <c r="R42" s="9"/>
      <c r="S42" s="5"/>
      <c r="T42" s="5"/>
      <c r="U42" s="5"/>
      <c r="V42" s="5"/>
    </row>
    <row r="43" spans="1:31" ht="30" customHeight="1">
      <c r="A43" s="34"/>
      <c r="B43" s="37"/>
      <c r="C43" s="37"/>
      <c r="D43" s="35"/>
      <c r="E43" s="38"/>
      <c r="F43" s="35"/>
      <c r="H43" s="79"/>
      <c r="I43" s="102"/>
      <c r="J43" s="103"/>
      <c r="K43" s="79" t="s">
        <v>1</v>
      </c>
      <c r="L43" s="79"/>
      <c r="M43" s="79"/>
      <c r="N43" s="79"/>
      <c r="O43" s="24"/>
      <c r="P43" s="25"/>
      <c r="Q43" s="18"/>
      <c r="R43" s="9"/>
      <c r="S43" s="5"/>
      <c r="T43" s="5"/>
      <c r="U43" s="5"/>
      <c r="V43" s="5"/>
    </row>
    <row r="44" spans="1:31" ht="30" customHeight="1">
      <c r="A44" s="34"/>
      <c r="B44" s="37"/>
      <c r="C44" s="36"/>
      <c r="D44" s="128" t="s">
        <v>67</v>
      </c>
      <c r="E44" s="129"/>
      <c r="F44" s="129"/>
      <c r="H44" s="81"/>
      <c r="I44" s="105"/>
      <c r="J44" s="106"/>
      <c r="K44" s="105" t="s">
        <v>8</v>
      </c>
      <c r="L44" s="175">
        <v>2101</v>
      </c>
      <c r="M44" s="176"/>
      <c r="N44" s="178">
        <v>3000</v>
      </c>
      <c r="O44" s="24"/>
      <c r="P44" s="25"/>
      <c r="Q44" s="18"/>
      <c r="R44" s="12"/>
      <c r="S44" s="5"/>
      <c r="T44" s="5"/>
      <c r="U44" s="5"/>
      <c r="V44" s="5"/>
    </row>
    <row r="45" spans="1:31" ht="30" customHeight="1">
      <c r="A45" s="34"/>
      <c r="B45" s="155"/>
      <c r="C45" s="163"/>
      <c r="D45" s="130" t="s">
        <v>68</v>
      </c>
      <c r="E45" s="131"/>
      <c r="F45" s="131"/>
      <c r="H45" s="85" t="s">
        <v>29</v>
      </c>
      <c r="I45" s="107"/>
      <c r="J45" s="108"/>
      <c r="K45" s="86" t="s">
        <v>15</v>
      </c>
      <c r="L45" s="179" t="s">
        <v>16</v>
      </c>
      <c r="M45" s="179" t="s">
        <v>16</v>
      </c>
      <c r="N45" s="179" t="s">
        <v>16</v>
      </c>
      <c r="O45" s="24"/>
      <c r="P45" s="25"/>
      <c r="Q45" s="18"/>
      <c r="R45" s="9"/>
      <c r="S45" s="5"/>
      <c r="T45" s="5"/>
      <c r="U45" s="5"/>
      <c r="V45" s="5"/>
    </row>
    <row r="46" spans="1:31" ht="30" customHeight="1">
      <c r="A46" s="34"/>
      <c r="B46" s="155"/>
      <c r="C46" s="163"/>
      <c r="D46" s="137" t="s">
        <v>71</v>
      </c>
      <c r="E46" s="138"/>
      <c r="F46" s="138"/>
      <c r="H46" s="87" t="s">
        <v>30</v>
      </c>
      <c r="I46" s="88" t="s">
        <v>0</v>
      </c>
      <c r="J46" s="174"/>
      <c r="K46" s="123">
        <v>0.2</v>
      </c>
      <c r="L46" s="123">
        <v>34</v>
      </c>
      <c r="M46" s="180">
        <f>IF(M44=0,0,((M44-L44)*(N46-L46)/(N44-L44))+L46)</f>
        <v>0</v>
      </c>
      <c r="N46" s="123">
        <v>46.9</v>
      </c>
      <c r="O46" s="24"/>
      <c r="P46" s="25"/>
      <c r="Q46" s="18"/>
      <c r="R46" s="9"/>
      <c r="S46" s="5"/>
      <c r="T46" s="5"/>
      <c r="U46" s="5"/>
      <c r="V46" s="5"/>
    </row>
    <row r="47" spans="1:31" ht="30" customHeight="1">
      <c r="A47" s="34"/>
      <c r="B47" s="155"/>
      <c r="C47" s="163"/>
      <c r="H47" s="87" t="s">
        <v>31</v>
      </c>
      <c r="I47" s="88" t="s">
        <v>32</v>
      </c>
      <c r="J47" s="174"/>
      <c r="K47" s="184">
        <f>IF(J47=0,0,(J46/J47))</f>
        <v>0</v>
      </c>
      <c r="L47" s="123"/>
      <c r="M47" s="181">
        <f>IF(M44=0,0,((M48-M46)*(K47-K46)/(K48-K46))+M46)</f>
        <v>0</v>
      </c>
      <c r="N47" s="123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34"/>
      <c r="B48" s="155"/>
      <c r="C48" s="163"/>
      <c r="D48" s="148"/>
      <c r="E48" s="164"/>
      <c r="F48" s="162"/>
      <c r="H48" s="92"/>
      <c r="I48" s="109"/>
      <c r="J48" s="101"/>
      <c r="K48" s="182">
        <v>0.9</v>
      </c>
      <c r="L48" s="182">
        <v>88</v>
      </c>
      <c r="M48" s="183">
        <f>IF(M44=0,0,(((M44-L44)*(N48-L48)/(N44-L44)))+L48)</f>
        <v>0</v>
      </c>
      <c r="N48" s="182">
        <v>116</v>
      </c>
      <c r="O48" s="24"/>
      <c r="P48" s="25"/>
      <c r="Q48" s="18"/>
      <c r="R48" s="5"/>
    </row>
    <row r="49" spans="1:18" ht="30" customHeight="1">
      <c r="A49" s="34"/>
      <c r="B49" s="155"/>
      <c r="C49" s="163"/>
      <c r="D49" s="148"/>
      <c r="E49" s="165"/>
      <c r="F49" s="162"/>
      <c r="H49" s="27"/>
      <c r="I49" s="50"/>
      <c r="J49" s="51"/>
      <c r="K49" s="27"/>
      <c r="L49" s="27"/>
      <c r="M49" s="27"/>
      <c r="N49" s="27"/>
      <c r="O49" s="24"/>
      <c r="P49" s="25"/>
      <c r="Q49" s="18"/>
      <c r="R49" s="5"/>
    </row>
    <row r="50" spans="1:18" ht="30" customHeight="1">
      <c r="A50" s="34"/>
      <c r="B50" s="155"/>
      <c r="C50" s="36"/>
      <c r="D50" s="35"/>
      <c r="E50" s="166" t="s">
        <v>77</v>
      </c>
      <c r="F50" s="162"/>
      <c r="H50" s="79"/>
      <c r="I50" s="102"/>
      <c r="J50" s="103"/>
      <c r="K50" s="79" t="s">
        <v>1</v>
      </c>
      <c r="L50" s="177"/>
      <c r="M50" s="79"/>
      <c r="N50" s="79"/>
      <c r="O50" s="24"/>
      <c r="P50" s="25"/>
      <c r="Q50" s="18"/>
      <c r="R50" s="5"/>
    </row>
    <row r="51" spans="1:18" ht="30" customHeight="1">
      <c r="A51" s="19"/>
      <c r="B51" s="40"/>
      <c r="C51" s="23"/>
      <c r="D51" s="23"/>
      <c r="E51" s="19" t="s">
        <v>78</v>
      </c>
      <c r="F51" s="41"/>
      <c r="H51" s="81"/>
      <c r="I51" s="105"/>
      <c r="J51" s="106"/>
      <c r="K51" s="105" t="s">
        <v>8</v>
      </c>
      <c r="L51" s="175">
        <v>3000</v>
      </c>
      <c r="M51" s="176"/>
      <c r="N51" s="83"/>
      <c r="O51" s="24"/>
      <c r="P51" s="25"/>
      <c r="Q51" s="18"/>
      <c r="R51" s="5"/>
    </row>
    <row r="52" spans="1:18" ht="30" customHeight="1">
      <c r="A52" s="29"/>
      <c r="B52" s="42"/>
      <c r="C52" s="36"/>
      <c r="D52" s="36"/>
      <c r="E52" s="193" t="s">
        <v>79</v>
      </c>
      <c r="F52" s="36"/>
      <c r="H52" s="85" t="s">
        <v>29</v>
      </c>
      <c r="I52" s="107"/>
      <c r="J52" s="108"/>
      <c r="K52" s="86" t="s">
        <v>15</v>
      </c>
      <c r="L52" s="86" t="s">
        <v>16</v>
      </c>
      <c r="M52" s="86" t="s">
        <v>16</v>
      </c>
      <c r="N52" s="86" t="s">
        <v>16</v>
      </c>
      <c r="O52" s="24"/>
      <c r="P52" s="25"/>
      <c r="Q52" s="18"/>
      <c r="R52" s="5"/>
    </row>
    <row r="53" spans="1:18" ht="30" customHeight="1">
      <c r="A53" s="29"/>
      <c r="B53" s="155"/>
      <c r="C53" s="163"/>
      <c r="D53" s="148"/>
      <c r="E53" s="194" t="s">
        <v>80</v>
      </c>
      <c r="F53" s="162"/>
      <c r="H53" s="87" t="s">
        <v>30</v>
      </c>
      <c r="I53" s="88" t="s">
        <v>0</v>
      </c>
      <c r="J53" s="174"/>
      <c r="K53" s="123">
        <v>0.2</v>
      </c>
      <c r="L53" s="88">
        <v>46.9</v>
      </c>
      <c r="M53" s="89">
        <f>IF(M51=0,0,((M51-L51)*(N53-L53)/(N51-L51))+L53)</f>
        <v>0</v>
      </c>
      <c r="N53" s="88"/>
      <c r="O53" s="24"/>
      <c r="P53" s="25"/>
      <c r="Q53" s="18"/>
      <c r="R53" s="5"/>
    </row>
    <row r="54" spans="1:18" ht="30" customHeight="1">
      <c r="A54" s="29"/>
      <c r="B54" s="155"/>
      <c r="C54" s="163"/>
      <c r="D54" s="148"/>
      <c r="E54" s="164"/>
      <c r="F54" s="162"/>
      <c r="H54" s="87" t="s">
        <v>31</v>
      </c>
      <c r="I54" s="88" t="s">
        <v>32</v>
      </c>
      <c r="J54" s="174"/>
      <c r="K54" s="90">
        <f>IF(J54=0,0,(J53/J54))</f>
        <v>0</v>
      </c>
      <c r="L54" s="88"/>
      <c r="M54" s="91">
        <f>IF(M53=0,0,((M55-M53)*(K54-K53)/(K55-K53))+M53)</f>
        <v>0</v>
      </c>
      <c r="N54" s="88"/>
      <c r="O54" s="24"/>
      <c r="P54" s="25"/>
      <c r="Q54" s="18"/>
      <c r="R54" s="5"/>
    </row>
    <row r="55" spans="1:18" ht="30" customHeight="1">
      <c r="A55" s="29"/>
      <c r="B55" s="155"/>
      <c r="C55" s="163"/>
      <c r="D55" s="148"/>
      <c r="E55" s="164"/>
      <c r="F55" s="162"/>
      <c r="H55" s="92"/>
      <c r="I55" s="109"/>
      <c r="J55" s="110"/>
      <c r="K55" s="94">
        <v>0.9</v>
      </c>
      <c r="L55" s="94">
        <v>116</v>
      </c>
      <c r="M55" s="95">
        <f>IF(M51=0,0,(((M51-L51)*(N55-L55)/(N51-L51)))+L55)</f>
        <v>0</v>
      </c>
      <c r="N55" s="94"/>
      <c r="O55" s="24"/>
      <c r="P55" s="25"/>
      <c r="Q55" s="18"/>
      <c r="R55" s="5"/>
    </row>
    <row r="56" spans="1:18" ht="30" customHeight="1">
      <c r="A56" s="29"/>
      <c r="B56" s="155"/>
      <c r="C56" s="163"/>
      <c r="D56" s="148"/>
      <c r="E56" s="164"/>
      <c r="F56" s="162"/>
      <c r="O56" s="24"/>
      <c r="P56" s="25"/>
      <c r="Q56" s="18"/>
      <c r="R56" s="5"/>
    </row>
    <row r="57" spans="1:18" ht="30" customHeight="1">
      <c r="A57" s="29"/>
      <c r="B57" s="155"/>
      <c r="C57" s="163"/>
      <c r="D57" s="148"/>
      <c r="E57" s="165"/>
      <c r="F57" s="162"/>
      <c r="O57" s="24"/>
      <c r="P57" s="25"/>
      <c r="Q57" s="18"/>
      <c r="R57" s="5"/>
    </row>
    <row r="58" spans="1:18" ht="30" customHeight="1">
      <c r="A58" s="29"/>
      <c r="B58" s="155"/>
      <c r="C58" s="36"/>
      <c r="D58" s="35"/>
      <c r="E58" s="166"/>
      <c r="F58" s="162"/>
      <c r="O58" s="24"/>
      <c r="P58" s="25"/>
      <c r="Q58" s="18"/>
      <c r="R58" s="5"/>
    </row>
    <row r="59" spans="1:18" ht="30" customHeight="1">
      <c r="A59" s="29"/>
      <c r="B59" s="140"/>
      <c r="C59" s="141"/>
      <c r="D59" s="141"/>
      <c r="E59" s="141"/>
      <c r="F59" s="141"/>
      <c r="O59" s="24"/>
      <c r="P59" s="25"/>
      <c r="Q59" s="18"/>
      <c r="R59" s="5"/>
    </row>
    <row r="60" spans="1:18" ht="30" customHeight="1">
      <c r="A60" s="29"/>
      <c r="B60" s="142"/>
      <c r="C60" s="143"/>
      <c r="D60" s="42"/>
      <c r="E60" s="144"/>
      <c r="F60" s="42"/>
      <c r="O60" s="24"/>
      <c r="P60" s="25"/>
      <c r="Q60" s="18"/>
      <c r="R60" s="5"/>
    </row>
    <row r="61" spans="1:18" ht="30" customHeight="1">
      <c r="A61" s="29"/>
      <c r="B61" s="142"/>
      <c r="C61" s="143"/>
      <c r="D61" s="42"/>
      <c r="E61" s="144"/>
      <c r="F61" s="145"/>
      <c r="O61" s="24"/>
      <c r="P61" s="25"/>
      <c r="Q61" s="18"/>
      <c r="R61" s="5"/>
    </row>
    <row r="62" spans="1:18" ht="30" customHeight="1">
      <c r="A62" s="29"/>
      <c r="B62" s="142"/>
      <c r="C62" s="143"/>
      <c r="D62" s="42"/>
      <c r="E62" s="144"/>
      <c r="F62" s="146"/>
      <c r="O62" s="24"/>
      <c r="P62" s="25"/>
      <c r="Q62" s="18"/>
      <c r="R62" s="5"/>
    </row>
    <row r="63" spans="1:18" ht="30" customHeight="1">
      <c r="A63" s="29"/>
      <c r="B63" s="142"/>
      <c r="C63" s="143"/>
      <c r="D63" s="42"/>
      <c r="E63" s="144"/>
      <c r="F63" s="145"/>
      <c r="O63" s="24"/>
      <c r="P63" s="25"/>
      <c r="Q63" s="18"/>
      <c r="R63" s="5"/>
    </row>
    <row r="64" spans="1:18" ht="30" customHeight="1">
      <c r="A64" s="29"/>
      <c r="B64" s="142"/>
      <c r="C64" s="143"/>
      <c r="D64" s="42"/>
      <c r="E64" s="144"/>
      <c r="F64" s="146"/>
      <c r="O64" s="24"/>
      <c r="P64" s="25"/>
      <c r="Q64" s="18"/>
      <c r="R64" s="5"/>
    </row>
    <row r="65" spans="1:18" ht="30" customHeight="1">
      <c r="A65" s="29"/>
      <c r="B65" s="142"/>
      <c r="C65" s="147"/>
      <c r="D65" s="148"/>
      <c r="E65" s="149"/>
      <c r="F65" s="150"/>
      <c r="O65" s="24"/>
      <c r="P65" s="25"/>
      <c r="Q65" s="18"/>
      <c r="R65" s="5"/>
    </row>
    <row r="66" spans="1:18" ht="30" customHeight="1">
      <c r="A66" s="32"/>
      <c r="B66" s="142"/>
      <c r="C66" s="147"/>
      <c r="D66" s="148"/>
      <c r="E66" s="149"/>
      <c r="F66" s="151"/>
      <c r="O66" s="5"/>
      <c r="P66" s="5"/>
      <c r="Q66" s="5"/>
      <c r="R66" s="5"/>
    </row>
    <row r="67" spans="1:18" ht="30" customHeight="1">
      <c r="A67" s="32"/>
      <c r="B67" s="42"/>
      <c r="C67" s="147"/>
      <c r="D67" s="148"/>
      <c r="E67" s="149"/>
      <c r="F67" s="150"/>
      <c r="O67" s="5"/>
      <c r="P67" s="5"/>
      <c r="Q67" s="5"/>
      <c r="R67" s="5"/>
    </row>
    <row r="68" spans="1:18" ht="30" customHeight="1">
      <c r="A68" s="31"/>
      <c r="B68" s="42"/>
      <c r="C68" s="147"/>
      <c r="D68" s="148"/>
      <c r="E68" s="149"/>
      <c r="F68" s="151"/>
    </row>
    <row r="69" spans="1:18" ht="30" customHeight="1">
      <c r="B69" s="42"/>
      <c r="C69" s="147"/>
      <c r="D69" s="148"/>
      <c r="E69" s="149"/>
      <c r="F69" s="152"/>
    </row>
    <row r="70" spans="1:18" ht="30" customHeight="1">
      <c r="B70" s="42"/>
      <c r="C70" s="147"/>
      <c r="D70" s="148"/>
      <c r="E70" s="149"/>
      <c r="F70" s="153"/>
    </row>
    <row r="71" spans="1:18" ht="30" customHeight="1">
      <c r="B71" s="42"/>
      <c r="C71" s="147"/>
      <c r="D71" s="148"/>
      <c r="E71" s="149"/>
      <c r="F71" s="152"/>
    </row>
    <row r="72" spans="1:18" ht="45" customHeight="1">
      <c r="B72" s="42"/>
      <c r="C72" s="147"/>
      <c r="D72" s="148"/>
      <c r="E72" s="149"/>
      <c r="F72" s="153"/>
    </row>
    <row r="73" spans="1:18" ht="45" customHeight="1">
      <c r="B73" s="154"/>
      <c r="C73" s="154"/>
      <c r="D73" s="154"/>
      <c r="E73" s="154"/>
      <c r="F73" s="154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13">
    <mergeCell ref="B53:B58"/>
    <mergeCell ref="B59:F59"/>
    <mergeCell ref="B28:F28"/>
    <mergeCell ref="F5:N5"/>
    <mergeCell ref="F6:N6"/>
    <mergeCell ref="B30:B34"/>
    <mergeCell ref="B45:B50"/>
    <mergeCell ref="B37:B42"/>
    <mergeCell ref="R27:T27"/>
    <mergeCell ref="R28:T28"/>
    <mergeCell ref="R29:T29"/>
    <mergeCell ref="D46:F46"/>
    <mergeCell ref="H7:L7"/>
  </mergeCells>
  <pageMargins left="0.7" right="0.7" top="0.75" bottom="0.75" header="0.3" footer="0.3"/>
  <pageSetup paperSize="9" scale="30" orientation="portrait" r:id="rId2"/>
  <colBreaks count="1" manualBreakCount="1">
    <brk id="15" max="128" man="1"/>
  </colBreaks>
  <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2023-10-04T08:28:12Z</dcterms:modified>
</cp:coreProperties>
</file>