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15" windowWidth="20385" windowHeight="756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Foglio1!$V$58</definedName>
    <definedName name="_xlnm.Print_Area" localSheetId="1">Foglio2!$A$1:$G$40</definedName>
  </definedNames>
  <calcPr calcId="125725"/>
</workbook>
</file>

<file path=xl/calcChain.xml><?xml version="1.0" encoding="utf-8"?>
<calcChain xmlns="http://schemas.openxmlformats.org/spreadsheetml/2006/main">
  <c r="E64" i="1"/>
  <c r="D64"/>
  <c r="D67"/>
  <c r="D68" s="1"/>
  <c r="D12" i="2"/>
  <c r="D13" s="1"/>
  <c r="D43" i="1"/>
  <c r="D11" i="2"/>
  <c r="D10"/>
  <c r="D34" i="1"/>
  <c r="D32"/>
  <c r="D19"/>
  <c r="D21" s="1"/>
  <c r="E55"/>
  <c r="E58" s="1"/>
  <c r="D55"/>
  <c r="D58" s="1"/>
  <c r="D61" s="1"/>
  <c r="D12"/>
  <c r="D13" s="1"/>
  <c r="D25" l="1"/>
  <c r="D29" s="1"/>
  <c r="D44"/>
  <c r="D62"/>
</calcChain>
</file>

<file path=xl/sharedStrings.xml><?xml version="1.0" encoding="utf-8"?>
<sst xmlns="http://schemas.openxmlformats.org/spreadsheetml/2006/main" count="141" uniqueCount="98">
  <si>
    <t>kW</t>
  </si>
  <si>
    <t>m3</t>
  </si>
  <si>
    <t>m/s</t>
  </si>
  <si>
    <t>m2</t>
  </si>
  <si>
    <t>m3/h</t>
  </si>
  <si>
    <t>m</t>
  </si>
  <si>
    <t>Altezza ambienti</t>
  </si>
  <si>
    <t>lunghezza</t>
  </si>
  <si>
    <t>larghezza</t>
  </si>
  <si>
    <t>volume ambiente</t>
  </si>
  <si>
    <t xml:space="preserve">condotti </t>
  </si>
  <si>
    <t>n°</t>
  </si>
  <si>
    <t>Velocità dell'aria nel condotto</t>
  </si>
  <si>
    <t>Classe energetica</t>
  </si>
  <si>
    <t>N°</t>
  </si>
  <si>
    <t>ROSSATO</t>
  </si>
  <si>
    <t xml:space="preserve">P.C.   Produttore </t>
  </si>
  <si>
    <t>L/h</t>
  </si>
  <si>
    <t>Di</t>
  </si>
  <si>
    <t>1"1/4</t>
  </si>
  <si>
    <t>min. L</t>
  </si>
  <si>
    <t xml:space="preserve">Produttore </t>
  </si>
  <si>
    <t>L</t>
  </si>
  <si>
    <t>Potenzialità richiesta P.C. dal calc / commerc.</t>
  </si>
  <si>
    <t>Potenzialità richiesta P.C. commerc.</t>
  </si>
  <si>
    <t>Cl.E.</t>
  </si>
  <si>
    <t>cod.</t>
  </si>
  <si>
    <t>Tipo</t>
  </si>
  <si>
    <t>a soffitto canalizzabile</t>
  </si>
  <si>
    <t>Numero apparecchiature</t>
  </si>
  <si>
    <t xml:space="preserve">Potenzialità richiesta </t>
  </si>
  <si>
    <t xml:space="preserve">Macchine </t>
  </si>
  <si>
    <t>Modello ventilconvettore</t>
  </si>
  <si>
    <r>
      <t>Potenza  commerciale ventivconvettore (</t>
    </r>
    <r>
      <rPr>
        <b/>
        <sz val="11"/>
        <color theme="1"/>
        <rFont val="Calibri"/>
        <family val="2"/>
        <scheme val="minor"/>
      </rPr>
      <t>cad</t>
    </r>
    <r>
      <rPr>
        <sz val="11"/>
        <color theme="1"/>
        <rFont val="Calibri"/>
        <family val="2"/>
        <scheme val="minor"/>
      </rPr>
      <t>.)</t>
    </r>
  </si>
  <si>
    <t>Atacco idrico</t>
  </si>
  <si>
    <t>mm</t>
  </si>
  <si>
    <t>Contenuto acqua cad.</t>
  </si>
  <si>
    <t>3/4"F</t>
  </si>
  <si>
    <t>Lunghezza complettiva cad condotto</t>
  </si>
  <si>
    <t>superficie del condotto microforato</t>
  </si>
  <si>
    <t>diametro del condotto  microforato</t>
  </si>
  <si>
    <t>Produttore</t>
  </si>
  <si>
    <t>5.- Serbatoio inerziale</t>
  </si>
  <si>
    <t>Contenuto acqua P.C</t>
  </si>
  <si>
    <t>Contenuto acqua ciquito di distribuzione</t>
  </si>
  <si>
    <t>Contenuto acqua  impianto totale</t>
  </si>
  <si>
    <t>L/cad</t>
  </si>
  <si>
    <t>P.C</t>
  </si>
  <si>
    <t>Ventilconvettori</t>
  </si>
  <si>
    <t>Lunghezza tubazione ( and+ rit.)</t>
  </si>
  <si>
    <t xml:space="preserve">Continuto acqua </t>
  </si>
  <si>
    <t>Q=L</t>
  </si>
  <si>
    <t xml:space="preserve">Boile inerziale </t>
  </si>
  <si>
    <t>Faq.2501.2</t>
  </si>
  <si>
    <t>CONDOTTI MICROFORATI</t>
  </si>
  <si>
    <t>RISCALDAMETO RINFRESCAMENTO AMBIENTI</t>
  </si>
  <si>
    <t xml:space="preserve">CON POMPA  DI CALORE NEL SISTEMA  DEI </t>
  </si>
  <si>
    <t>F</t>
  </si>
  <si>
    <t>1.-Riscaldamento dell'edificio per una permenenza operativa permanente:</t>
  </si>
  <si>
    <t>∆T °C</t>
  </si>
  <si>
    <t xml:space="preserve">Salto termico aria da riscaldare </t>
  </si>
  <si>
    <t>Densità dell'aria</t>
  </si>
  <si>
    <t>kg/m3</t>
  </si>
  <si>
    <t>Calore specifico dell'aria</t>
  </si>
  <si>
    <t>kJ/kg°C</t>
  </si>
  <si>
    <t xml:space="preserve">Potenxza termica </t>
  </si>
  <si>
    <t>kWh</t>
  </si>
  <si>
    <t xml:space="preserve">Dispersione termica </t>
  </si>
  <si>
    <t>P.C. commerciale</t>
  </si>
  <si>
    <t>26T</t>
  </si>
  <si>
    <t>L/s</t>
  </si>
  <si>
    <t xml:space="preserve">Portata acqua cad.  P.C.                            </t>
  </si>
  <si>
    <t>Portata aria   max / min  cad.</t>
  </si>
  <si>
    <t xml:space="preserve">Portata acqua cad </t>
  </si>
  <si>
    <t xml:space="preserve">ricambio aria ambiente </t>
  </si>
  <si>
    <t>Diametro attacco  cad P.C</t>
  </si>
  <si>
    <t xml:space="preserve">Potenzialità richiesta cad macchina cad macchina </t>
  </si>
  <si>
    <t>Volumetria / h  da riscaldare</t>
  </si>
  <si>
    <t xml:space="preserve">Portata termica cad macchina </t>
  </si>
  <si>
    <t>Potenza termica  P.C totale commerc.</t>
  </si>
  <si>
    <t>UM1200</t>
  </si>
  <si>
    <t>Portata termica complessiva  max / min</t>
  </si>
  <si>
    <t>Contenuto acqua richiesto dalle P.C</t>
  </si>
  <si>
    <t>Plenum</t>
  </si>
  <si>
    <t>FOGLIO 2</t>
  </si>
  <si>
    <t>AIRCART</t>
  </si>
  <si>
    <t xml:space="preserve">L/m </t>
  </si>
  <si>
    <r>
      <t xml:space="preserve">Portata  condotto  </t>
    </r>
    <r>
      <rPr>
        <b/>
        <sz val="11"/>
        <color theme="1"/>
        <rFont val="Calibri"/>
        <family val="2"/>
        <scheme val="minor"/>
      </rPr>
      <t>L1</t>
    </r>
    <r>
      <rPr>
        <sz val="11"/>
        <color theme="1"/>
        <rFont val="Calibri"/>
        <family val="2"/>
        <scheme val="minor"/>
      </rPr>
      <t xml:space="preserve">                              max / min</t>
    </r>
  </si>
  <si>
    <r>
      <t xml:space="preserve">Portata  condotto  </t>
    </r>
    <r>
      <rPr>
        <b/>
        <sz val="11"/>
        <color theme="1"/>
        <rFont val="Calibri"/>
        <family val="2"/>
        <scheme val="minor"/>
      </rPr>
      <t>L2</t>
    </r>
    <r>
      <rPr>
        <sz val="11"/>
        <color theme="1"/>
        <rFont val="Calibri"/>
        <family val="2"/>
        <scheme val="minor"/>
      </rPr>
      <t xml:space="preserve">                                   max / min</t>
    </r>
  </si>
  <si>
    <r>
      <t xml:space="preserve">                      </t>
    </r>
    <r>
      <rPr>
        <b/>
        <sz val="14"/>
        <color theme="1"/>
        <rFont val="Calibri"/>
        <family val="2"/>
        <scheme val="minor"/>
      </rPr>
      <t xml:space="preserve">       L2   </t>
    </r>
    <r>
      <rPr>
        <sz val="11"/>
        <color theme="1"/>
        <rFont val="Calibri"/>
        <family val="2"/>
        <scheme val="minor"/>
      </rPr>
      <t xml:space="preserve">                        </t>
    </r>
    <r>
      <rPr>
        <b/>
        <sz val="14"/>
        <color theme="1"/>
        <rFont val="Calibri"/>
        <family val="2"/>
        <scheme val="minor"/>
      </rPr>
      <t xml:space="preserve">  L1</t>
    </r>
  </si>
  <si>
    <t>1"1/2</t>
  </si>
  <si>
    <t>Wh/m3</t>
  </si>
  <si>
    <t>2.-Riscaldamento dell'edificio ad aria con salto termico predefinito per convezione</t>
  </si>
  <si>
    <t>3.- Gruppo energetico  P.C.</t>
  </si>
  <si>
    <t>4.-Ventilconvettore  a soffitto</t>
  </si>
  <si>
    <t>5.- Condotti  microforati circolari</t>
  </si>
  <si>
    <t xml:space="preserve">Potenza termica </t>
  </si>
  <si>
    <t>Contenuto acqua impianto richiesto cad P.C.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</si>
</sst>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8"/>
      <color rgb="FF0070C0"/>
      <name val="Arial Black"/>
      <family val="2"/>
    </font>
    <font>
      <b/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3" xfId="0" applyBorder="1"/>
    <xf numFmtId="0" fontId="0" fillId="0" borderId="5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9" xfId="0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left" vertical="center"/>
    </xf>
    <xf numFmtId="0" fontId="0" fillId="0" borderId="5" xfId="0" applyFill="1" applyBorder="1"/>
    <xf numFmtId="0" fontId="0" fillId="2" borderId="8" xfId="0" applyFill="1" applyBorder="1" applyAlignment="1" applyProtection="1">
      <alignment horizontal="center"/>
      <protection locked="0" hidden="1"/>
    </xf>
    <xf numFmtId="2" fontId="0" fillId="2" borderId="9" xfId="0" applyNumberFormat="1" applyFill="1" applyBorder="1" applyAlignment="1" applyProtection="1">
      <alignment horizontal="center"/>
      <protection locked="0" hidden="1"/>
    </xf>
    <xf numFmtId="2" fontId="0" fillId="3" borderId="9" xfId="0" applyNumberFormat="1" applyFont="1" applyFill="1" applyBorder="1" applyAlignment="1" applyProtection="1">
      <alignment horizontal="center"/>
      <protection hidden="1"/>
    </xf>
    <xf numFmtId="2" fontId="0" fillId="3" borderId="10" xfId="0" applyNumberFormat="1" applyFont="1" applyFill="1" applyBorder="1" applyAlignment="1" applyProtection="1">
      <alignment horizontal="center"/>
      <protection hidden="1"/>
    </xf>
    <xf numFmtId="0" fontId="5" fillId="2" borderId="10" xfId="0" applyFont="1" applyFill="1" applyBorder="1" applyAlignment="1" applyProtection="1">
      <alignment horizontal="center" vertical="center"/>
      <protection locked="0" hidden="1"/>
    </xf>
    <xf numFmtId="0" fontId="5" fillId="2" borderId="9" xfId="0" applyFont="1" applyFill="1" applyBorder="1" applyAlignment="1" applyProtection="1">
      <alignment horizontal="center" vertical="center"/>
      <protection locked="0" hidden="1"/>
    </xf>
    <xf numFmtId="0" fontId="0" fillId="3" borderId="9" xfId="0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locked="0" hidden="1"/>
    </xf>
    <xf numFmtId="1" fontId="0" fillId="3" borderId="9" xfId="0" applyNumberFormat="1" applyFill="1" applyBorder="1" applyAlignment="1" applyProtection="1">
      <alignment horizontal="center" vertical="center"/>
      <protection hidden="1"/>
    </xf>
    <xf numFmtId="0" fontId="0" fillId="2" borderId="10" xfId="0" applyFill="1" applyBorder="1" applyAlignment="1" applyProtection="1">
      <alignment horizontal="center" vertical="center"/>
      <protection locked="0" hidden="1"/>
    </xf>
    <xf numFmtId="0" fontId="0" fillId="0" borderId="10" xfId="0" applyBorder="1" applyProtection="1">
      <protection locked="0" hidden="1"/>
    </xf>
    <xf numFmtId="0" fontId="0" fillId="2" borderId="5" xfId="0" applyFill="1" applyBorder="1" applyAlignment="1" applyProtection="1">
      <alignment horizontal="left" vertical="center"/>
      <protection locked="0" hidden="1"/>
    </xf>
    <xf numFmtId="0" fontId="0" fillId="2" borderId="6" xfId="0" applyFill="1" applyBorder="1" applyAlignment="1" applyProtection="1">
      <alignment horizontal="left" vertical="center"/>
      <protection locked="0" hidden="1"/>
    </xf>
    <xf numFmtId="0" fontId="0" fillId="2" borderId="7" xfId="0" applyFill="1" applyBorder="1" applyAlignment="1" applyProtection="1">
      <alignment horizontal="left" vertical="center"/>
      <protection locked="0" hidden="1"/>
    </xf>
    <xf numFmtId="0" fontId="0" fillId="0" borderId="9" xfId="0" applyBorder="1" applyProtection="1">
      <protection locked="0" hidden="1"/>
    </xf>
    <xf numFmtId="164" fontId="0" fillId="2" borderId="9" xfId="0" applyNumberFormat="1" applyFill="1" applyBorder="1" applyAlignment="1" applyProtection="1">
      <alignment horizontal="center" vertical="center"/>
      <protection locked="0" hidden="1"/>
    </xf>
    <xf numFmtId="0" fontId="0" fillId="2" borderId="9" xfId="0" applyFill="1" applyBorder="1" applyAlignment="1" applyProtection="1">
      <alignment horizontal="center"/>
      <protection locked="0" hidden="1"/>
    </xf>
    <xf numFmtId="164" fontId="0" fillId="2" borderId="10" xfId="0" applyNumberFormat="1" applyFill="1" applyBorder="1" applyAlignment="1" applyProtection="1">
      <alignment horizontal="center" vertical="center"/>
      <protection locked="0"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0" fillId="0" borderId="4" xfId="0" applyBorder="1" applyProtection="1">
      <protection hidden="1"/>
    </xf>
    <xf numFmtId="2" fontId="0" fillId="3" borderId="9" xfId="0" applyNumberFormat="1" applyFill="1" applyBorder="1" applyAlignment="1" applyProtection="1">
      <alignment horizontal="center" vertical="center"/>
      <protection hidden="1"/>
    </xf>
    <xf numFmtId="2" fontId="0" fillId="3" borderId="10" xfId="0" applyNumberForma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164" fontId="0" fillId="3" borderId="10" xfId="0" applyNumberFormat="1" applyFill="1" applyBorder="1" applyAlignment="1" applyProtection="1">
      <alignment horizontal="center"/>
      <protection hidden="1"/>
    </xf>
    <xf numFmtId="1" fontId="0" fillId="2" borderId="8" xfId="0" applyNumberFormat="1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Alignment="1" applyProtection="1">
      <alignment horizontal="center" vertical="center"/>
      <protection locked="0" hidden="1"/>
    </xf>
    <xf numFmtId="0" fontId="0" fillId="2" borderId="7" xfId="0" applyFill="1" applyBorder="1" applyAlignment="1" applyProtection="1">
      <alignment horizontal="center" vertical="center"/>
      <protection locked="0" hidden="1"/>
    </xf>
    <xf numFmtId="0" fontId="0" fillId="0" borderId="9" xfId="0" applyBorder="1" applyAlignment="1">
      <alignment horizontal="left"/>
    </xf>
    <xf numFmtId="1" fontId="8" fillId="2" borderId="9" xfId="0" applyNumberFormat="1" applyFont="1" applyFill="1" applyBorder="1" applyAlignment="1" applyProtection="1">
      <alignment horizontal="center"/>
      <protection locked="0" hidden="1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0" fontId="6" fillId="0" borderId="0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locked="0" hidden="1"/>
    </xf>
    <xf numFmtId="0" fontId="0" fillId="0" borderId="9" xfId="0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6" fillId="4" borderId="9" xfId="0" applyFont="1" applyFill="1" applyBorder="1" applyAlignment="1" applyProtection="1">
      <alignment horizontal="center" vertical="center"/>
      <protection locked="0" hidden="1"/>
    </xf>
    <xf numFmtId="0" fontId="0" fillId="0" borderId="9" xfId="0" applyFill="1" applyBorder="1" applyProtection="1">
      <protection locked="0" hidden="1"/>
    </xf>
    <xf numFmtId="0" fontId="0" fillId="0" borderId="9" xfId="0" applyFill="1" applyBorder="1" applyAlignment="1" applyProtection="1">
      <alignment horizontal="center" vertical="center"/>
      <protection locked="0" hidden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center"/>
      <protection locked="0" hidden="1"/>
    </xf>
    <xf numFmtId="1" fontId="0" fillId="3" borderId="9" xfId="0" applyNumberFormat="1" applyFont="1" applyFill="1" applyBorder="1" applyAlignment="1" applyProtection="1">
      <alignment horizontal="center"/>
      <protection hidden="1"/>
    </xf>
    <xf numFmtId="1" fontId="0" fillId="2" borderId="9" xfId="0" applyNumberFormat="1" applyFill="1" applyBorder="1" applyAlignment="1" applyProtection="1">
      <alignment horizontal="center"/>
      <protection locked="0" hidden="1"/>
    </xf>
    <xf numFmtId="0" fontId="0" fillId="0" borderId="0" xfId="0" applyFill="1"/>
    <xf numFmtId="0" fontId="0" fillId="0" borderId="9" xfId="0" applyFill="1" applyBorder="1"/>
    <xf numFmtId="0" fontId="5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8" xfId="0" applyFill="1" applyBorder="1" applyAlignment="1" applyProtection="1">
      <alignment horizontal="center" vertical="center"/>
      <protection hidden="1"/>
    </xf>
    <xf numFmtId="0" fontId="0" fillId="0" borderId="8" xfId="0" applyBorder="1" applyProtection="1">
      <protection locked="0" hidden="1"/>
    </xf>
    <xf numFmtId="0" fontId="5" fillId="0" borderId="9" xfId="0" applyFont="1" applyFill="1" applyBorder="1" applyAlignment="1" applyProtection="1">
      <alignment horizontal="center" vertical="center"/>
      <protection locked="0" hidden="1"/>
    </xf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Protection="1">
      <protection hidden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 applyProtection="1">
      <alignment horizont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2" xfId="0" applyBorder="1" applyAlignment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  <protection locked="0" hidden="1"/>
    </xf>
    <xf numFmtId="0" fontId="5" fillId="2" borderId="14" xfId="0" applyFont="1" applyFill="1" applyBorder="1" applyAlignment="1" applyProtection="1">
      <alignment horizontal="center" vertical="center"/>
      <protection locked="0" hidden="1"/>
    </xf>
    <xf numFmtId="0" fontId="0" fillId="2" borderId="10" xfId="0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1" fontId="0" fillId="3" borderId="8" xfId="0" applyNumberFormat="1" applyFill="1" applyBorder="1" applyAlignment="1" applyProtection="1">
      <alignment horizontal="center" vertical="center"/>
      <protection hidden="1"/>
    </xf>
    <xf numFmtId="0" fontId="0" fillId="3" borderId="2" xfId="0" applyFill="1" applyBorder="1" applyAlignment="1" applyProtection="1">
      <alignment horizontal="center" vertical="center"/>
      <protection hidden="1"/>
    </xf>
    <xf numFmtId="164" fontId="0" fillId="3" borderId="2" xfId="0" applyNumberFormat="1" applyFill="1" applyBorder="1" applyAlignment="1" applyProtection="1">
      <alignment horizontal="center" vertical="center"/>
      <protection hidden="1"/>
    </xf>
    <xf numFmtId="1" fontId="0" fillId="2" borderId="9" xfId="0" applyNumberFormat="1" applyFill="1" applyBorder="1" applyAlignment="1" applyProtection="1">
      <alignment horizontal="center" vertical="center"/>
      <protection locked="0" hidden="1"/>
    </xf>
    <xf numFmtId="164" fontId="0" fillId="3" borderId="9" xfId="0" applyNumberFormat="1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/>
      <protection hidden="1"/>
    </xf>
    <xf numFmtId="164" fontId="0" fillId="3" borderId="10" xfId="0" applyNumberForma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7" fillId="0" borderId="0" xfId="0" applyFont="1" applyAlignment="1">
      <alignment horizontal="center"/>
    </xf>
    <xf numFmtId="0" fontId="5" fillId="2" borderId="12" xfId="0" applyFont="1" applyFill="1" applyBorder="1" applyAlignment="1" applyProtection="1">
      <alignment horizontal="left"/>
      <protection locked="0" hidden="1"/>
    </xf>
    <xf numFmtId="0" fontId="5" fillId="2" borderId="13" xfId="0" applyFont="1" applyFill="1" applyBorder="1" applyAlignment="1" applyProtection="1">
      <alignment horizontal="left"/>
      <protection locked="0" hidden="1"/>
    </xf>
    <xf numFmtId="0" fontId="5" fillId="2" borderId="14" xfId="0" applyFont="1" applyFill="1" applyBorder="1" applyAlignment="1" applyProtection="1">
      <alignment horizontal="left"/>
      <protection locked="0" hidden="1"/>
    </xf>
    <xf numFmtId="0" fontId="5" fillId="2" borderId="1" xfId="0" applyFont="1" applyFill="1" applyBorder="1" applyAlignment="1" applyProtection="1">
      <alignment horizontal="left" vertical="center"/>
      <protection locked="0" hidden="1"/>
    </xf>
    <xf numFmtId="0" fontId="5" fillId="2" borderId="11" xfId="0" applyFont="1" applyFill="1" applyBorder="1" applyAlignment="1" applyProtection="1">
      <alignment horizontal="left" vertical="center"/>
      <protection locked="0" hidden="1"/>
    </xf>
    <xf numFmtId="0" fontId="5" fillId="2" borderId="2" xfId="0" applyFont="1" applyFill="1" applyBorder="1" applyAlignment="1" applyProtection="1">
      <alignment horizontal="left" vertical="center"/>
      <protection locked="0" hidden="1"/>
    </xf>
    <xf numFmtId="0" fontId="0" fillId="0" borderId="9" xfId="0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emf"/><Relationship Id="rId4" Type="http://schemas.openxmlformats.org/officeDocument/2006/relationships/image" Target="../media/image1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5</xdr:row>
      <xdr:rowOff>133350</xdr:rowOff>
    </xdr:from>
    <xdr:to>
      <xdr:col>6</xdr:col>
      <xdr:colOff>609600</xdr:colOff>
      <xdr:row>12</xdr:row>
      <xdr:rowOff>104774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67400" y="2381250"/>
          <a:ext cx="1619250" cy="131444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47625</xdr:colOff>
      <xdr:row>0</xdr:row>
      <xdr:rowOff>47624</xdr:rowOff>
    </xdr:from>
    <xdr:to>
      <xdr:col>1</xdr:col>
      <xdr:colOff>2181225</xdr:colOff>
      <xdr:row>0</xdr:row>
      <xdr:rowOff>742949</xdr:rowOff>
    </xdr:to>
    <xdr:pic>
      <xdr:nvPicPr>
        <xdr:cNvPr id="7" name="Immagine 6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7225" y="47624"/>
          <a:ext cx="21336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295275</xdr:colOff>
      <xdr:row>38</xdr:row>
      <xdr:rowOff>66675</xdr:rowOff>
    </xdr:from>
    <xdr:to>
      <xdr:col>7</xdr:col>
      <xdr:colOff>295276</xdr:colOff>
      <xdr:row>44</xdr:row>
      <xdr:rowOff>76200</xdr:rowOff>
    </xdr:to>
    <xdr:pic>
      <xdr:nvPicPr>
        <xdr:cNvPr id="9" name="Immagine 8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24550" y="8839200"/>
          <a:ext cx="1971676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542925</xdr:colOff>
      <xdr:row>39</xdr:row>
      <xdr:rowOff>38100</xdr:rowOff>
    </xdr:from>
    <xdr:to>
      <xdr:col>9</xdr:col>
      <xdr:colOff>506095</xdr:colOff>
      <xdr:row>40</xdr:row>
      <xdr:rowOff>33797</xdr:rowOff>
    </xdr:to>
    <xdr:pic>
      <xdr:nvPicPr>
        <xdr:cNvPr id="12" name="Immagine 11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143875" y="9001125"/>
          <a:ext cx="1182370" cy="186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466725</xdr:colOff>
      <xdr:row>29</xdr:row>
      <xdr:rowOff>152400</xdr:rowOff>
    </xdr:from>
    <xdr:to>
      <xdr:col>9</xdr:col>
      <xdr:colOff>429895</xdr:colOff>
      <xdr:row>30</xdr:row>
      <xdr:rowOff>148097</xdr:rowOff>
    </xdr:to>
    <xdr:pic>
      <xdr:nvPicPr>
        <xdr:cNvPr id="13" name="Immagine 12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67675" y="7210425"/>
          <a:ext cx="1182370" cy="186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152401</xdr:colOff>
      <xdr:row>53</xdr:row>
      <xdr:rowOff>76200</xdr:rowOff>
    </xdr:from>
    <xdr:to>
      <xdr:col>8</xdr:col>
      <xdr:colOff>47625</xdr:colOff>
      <xdr:row>60</xdr:row>
      <xdr:rowOff>161925</xdr:rowOff>
    </xdr:to>
    <xdr:pic>
      <xdr:nvPicPr>
        <xdr:cNvPr id="17" name="Immagine 16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72151" y="11776075"/>
          <a:ext cx="2482849" cy="143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952501</xdr:colOff>
      <xdr:row>25</xdr:row>
      <xdr:rowOff>174267</xdr:rowOff>
    </xdr:from>
    <xdr:to>
      <xdr:col>7</xdr:col>
      <xdr:colOff>390526</xdr:colOff>
      <xdr:row>35</xdr:row>
      <xdr:rowOff>180975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581776" y="6336942"/>
          <a:ext cx="1409700" cy="20450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190500</xdr:colOff>
      <xdr:row>44</xdr:row>
      <xdr:rowOff>167559</xdr:rowOff>
    </xdr:from>
    <xdr:to>
      <xdr:col>9</xdr:col>
      <xdr:colOff>533399</xdr:colOff>
      <xdr:row>50</xdr:row>
      <xdr:rowOff>171449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819775" y="10083084"/>
          <a:ext cx="3533774" cy="11945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85725</xdr:colOff>
      <xdr:row>13</xdr:row>
      <xdr:rowOff>42985</xdr:rowOff>
    </xdr:from>
    <xdr:to>
      <xdr:col>9</xdr:col>
      <xdr:colOff>542925</xdr:colOff>
      <xdr:row>25</xdr:row>
      <xdr:rowOff>42679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36134" t="10738" r="32287" b="21477"/>
        <a:stretch>
          <a:fillRect/>
        </a:stretch>
      </xdr:blipFill>
      <xdr:spPr bwMode="auto">
        <a:xfrm>
          <a:off x="5715000" y="3843460"/>
          <a:ext cx="3648075" cy="2361894"/>
        </a:xfrm>
        <a:prstGeom prst="rect">
          <a:avLst/>
        </a:prstGeom>
        <a:noFill/>
      </xdr:spPr>
    </xdr:pic>
    <xdr:clientData/>
  </xdr:twoCellAnchor>
  <xdr:twoCellAnchor>
    <xdr:from>
      <xdr:col>5</xdr:col>
      <xdr:colOff>339725</xdr:colOff>
      <xdr:row>70</xdr:row>
      <xdr:rowOff>127000</xdr:rowOff>
    </xdr:from>
    <xdr:to>
      <xdr:col>7</xdr:col>
      <xdr:colOff>228600</xdr:colOff>
      <xdr:row>72</xdr:row>
      <xdr:rowOff>79375</xdr:rowOff>
    </xdr:to>
    <xdr:sp macro="" textlink="">
      <xdr:nvSpPr>
        <xdr:cNvPr id="16" name="Freccia in giù 15"/>
        <xdr:cNvSpPr/>
      </xdr:nvSpPr>
      <xdr:spPr>
        <a:xfrm>
          <a:off x="6350000" y="15062200"/>
          <a:ext cx="1993900" cy="333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5</xdr:col>
      <xdr:colOff>590550</xdr:colOff>
      <xdr:row>64</xdr:row>
      <xdr:rowOff>85725</xdr:rowOff>
    </xdr:from>
    <xdr:to>
      <xdr:col>7</xdr:col>
      <xdr:colOff>323850</xdr:colOff>
      <xdr:row>67</xdr:row>
      <xdr:rowOff>57150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5991" t="17526" r="5069" b="23711"/>
        <a:stretch>
          <a:fillRect/>
        </a:stretch>
      </xdr:blipFill>
      <xdr:spPr bwMode="auto">
        <a:xfrm>
          <a:off x="6600825" y="13877925"/>
          <a:ext cx="1838325" cy="542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1</xdr:row>
      <xdr:rowOff>171267</xdr:rowOff>
    </xdr:from>
    <xdr:to>
      <xdr:col>6</xdr:col>
      <xdr:colOff>790574</xdr:colOff>
      <xdr:row>13</xdr:row>
      <xdr:rowOff>57150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9960" t="27517" r="36539" b="18095"/>
        <a:stretch>
          <a:fillRect/>
        </a:stretch>
      </xdr:blipFill>
      <xdr:spPr bwMode="auto">
        <a:xfrm>
          <a:off x="4333875" y="361767"/>
          <a:ext cx="3105149" cy="2171883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219075</xdr:colOff>
      <xdr:row>14</xdr:row>
      <xdr:rowOff>78150</xdr:rowOff>
    </xdr:from>
    <xdr:to>
      <xdr:col>1</xdr:col>
      <xdr:colOff>1762124</xdr:colOff>
      <xdr:row>20</xdr:row>
      <xdr:rowOff>80548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flipH="1">
          <a:off x="219075" y="2745150"/>
          <a:ext cx="1904999" cy="11453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235361</xdr:colOff>
      <xdr:row>21</xdr:row>
      <xdr:rowOff>28575</xdr:rowOff>
    </xdr:from>
    <xdr:to>
      <xdr:col>1</xdr:col>
      <xdr:colOff>1781174</xdr:colOff>
      <xdr:row>25</xdr:row>
      <xdr:rowOff>133349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35361" y="4029075"/>
          <a:ext cx="1907763" cy="8667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133350</xdr:colOff>
      <xdr:row>0</xdr:row>
      <xdr:rowOff>95250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47700" y="0"/>
          <a:ext cx="2686050" cy="95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2419350</xdr:colOff>
      <xdr:row>7</xdr:row>
      <xdr:rowOff>104775</xdr:rowOff>
    </xdr:from>
    <xdr:to>
      <xdr:col>6</xdr:col>
      <xdr:colOff>457200</xdr:colOff>
      <xdr:row>8</xdr:row>
      <xdr:rowOff>123825</xdr:rowOff>
    </xdr:to>
    <xdr:sp macro="" textlink="">
      <xdr:nvSpPr>
        <xdr:cNvPr id="6" name="CasellaDiTesto 5"/>
        <xdr:cNvSpPr txBox="1"/>
      </xdr:nvSpPr>
      <xdr:spPr>
        <a:xfrm>
          <a:off x="6638925" y="1438275"/>
          <a:ext cx="4667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100"/>
            <a:t>L400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tabSelected="1" view="pageLayout" topLeftCell="A22" zoomScaleNormal="100" zoomScaleSheetLayoutView="100" workbookViewId="0">
      <selection activeCell="B36" sqref="B36"/>
    </sheetView>
  </sheetViews>
  <sheetFormatPr defaultRowHeight="15"/>
  <cols>
    <col min="2" max="2" width="44.5703125" customWidth="1"/>
    <col min="3" max="3" width="10.42578125" customWidth="1"/>
    <col min="4" max="4" width="12" bestFit="1" customWidth="1"/>
    <col min="5" max="5" width="8.28515625" customWidth="1"/>
    <col min="6" max="6" width="18.7109375" customWidth="1"/>
    <col min="7" max="7" width="10.85546875" customWidth="1"/>
  </cols>
  <sheetData>
    <row r="1" spans="2:12" ht="81" customHeight="1"/>
    <row r="2" spans="2:12" ht="27">
      <c r="B2" s="105" t="s">
        <v>55</v>
      </c>
      <c r="C2" s="105"/>
      <c r="D2" s="105"/>
      <c r="E2" s="105"/>
      <c r="F2" s="105"/>
      <c r="G2" s="4" t="s">
        <v>53</v>
      </c>
    </row>
    <row r="3" spans="2:12" ht="27">
      <c r="B3" s="105" t="s">
        <v>56</v>
      </c>
      <c r="C3" s="105"/>
      <c r="D3" s="105"/>
      <c r="E3" s="105"/>
      <c r="F3" s="105"/>
    </row>
    <row r="4" spans="2:12" ht="27">
      <c r="B4" s="105" t="s">
        <v>54</v>
      </c>
      <c r="C4" s="105"/>
      <c r="D4" s="105"/>
      <c r="E4" s="105"/>
      <c r="F4" s="105"/>
    </row>
    <row r="6" spans="2:12">
      <c r="B6" s="10" t="s">
        <v>58</v>
      </c>
    </row>
    <row r="7" spans="2:12">
      <c r="B7" s="16" t="s">
        <v>13</v>
      </c>
      <c r="C7" s="13" t="s">
        <v>25</v>
      </c>
      <c r="D7" s="27" t="s">
        <v>57</v>
      </c>
      <c r="E7" s="17"/>
    </row>
    <row r="8" spans="2:12" ht="15.75">
      <c r="B8" s="56" t="s">
        <v>67</v>
      </c>
      <c r="C8" s="14" t="s">
        <v>91</v>
      </c>
      <c r="D8" s="57">
        <v>47</v>
      </c>
      <c r="E8" s="64"/>
      <c r="L8" s="1"/>
    </row>
    <row r="9" spans="2:12">
      <c r="B9" s="18" t="s">
        <v>6</v>
      </c>
      <c r="C9" s="14" t="s">
        <v>5</v>
      </c>
      <c r="D9" s="28">
        <v>4.5</v>
      </c>
      <c r="E9" s="18"/>
    </row>
    <row r="10" spans="2:12">
      <c r="B10" s="18" t="s">
        <v>7</v>
      </c>
      <c r="C10" s="14" t="s">
        <v>5</v>
      </c>
      <c r="D10" s="28">
        <v>21.8</v>
      </c>
      <c r="E10" s="18"/>
    </row>
    <row r="11" spans="2:12">
      <c r="B11" s="18" t="s">
        <v>8</v>
      </c>
      <c r="C11" s="14" t="s">
        <v>5</v>
      </c>
      <c r="D11" s="28">
        <v>19.8</v>
      </c>
      <c r="E11" s="18"/>
    </row>
    <row r="12" spans="2:12">
      <c r="B12" s="18" t="s">
        <v>9</v>
      </c>
      <c r="C12" s="14" t="s">
        <v>1</v>
      </c>
      <c r="D12" s="29">
        <f>D9*D10*D11</f>
        <v>1942.3800000000003</v>
      </c>
      <c r="E12" s="18"/>
    </row>
    <row r="13" spans="2:12" ht="16.5">
      <c r="B13" s="19" t="s">
        <v>23</v>
      </c>
      <c r="C13" s="15" t="s">
        <v>0</v>
      </c>
      <c r="D13" s="30">
        <f>D12*D8/1000</f>
        <v>91.291860000000014</v>
      </c>
      <c r="E13" s="31">
        <v>100</v>
      </c>
      <c r="F13" s="7"/>
      <c r="G13" s="7"/>
    </row>
    <row r="14" spans="2:12">
      <c r="C14" s="4"/>
      <c r="D14" s="4"/>
    </row>
    <row r="15" spans="2:12">
      <c r="B15" s="10" t="s">
        <v>92</v>
      </c>
    </row>
    <row r="16" spans="2:12">
      <c r="B16" s="20" t="s">
        <v>6</v>
      </c>
      <c r="C16" s="13" t="s">
        <v>5</v>
      </c>
      <c r="D16" s="69">
        <v>4.5</v>
      </c>
      <c r="E16" s="59"/>
    </row>
    <row r="17" spans="1:11">
      <c r="B17" s="11" t="s">
        <v>7</v>
      </c>
      <c r="C17" s="14" t="s">
        <v>5</v>
      </c>
      <c r="D17" s="28">
        <v>21.8</v>
      </c>
      <c r="E17" s="60"/>
    </row>
    <row r="18" spans="1:11">
      <c r="B18" s="11" t="s">
        <v>8</v>
      </c>
      <c r="C18" s="14" t="s">
        <v>5</v>
      </c>
      <c r="D18" s="28">
        <v>19.8</v>
      </c>
      <c r="E18" s="59"/>
    </row>
    <row r="19" spans="1:11">
      <c r="B19" s="11" t="s">
        <v>9</v>
      </c>
      <c r="C19" s="14" t="s">
        <v>1</v>
      </c>
      <c r="D19" s="70">
        <f>D16*D17*D18</f>
        <v>1942.3800000000003</v>
      </c>
      <c r="E19" s="59"/>
    </row>
    <row r="20" spans="1:11" ht="21">
      <c r="B20" s="24" t="s">
        <v>74</v>
      </c>
      <c r="C20" s="21" t="s">
        <v>11</v>
      </c>
      <c r="D20" s="28">
        <v>1.5</v>
      </c>
      <c r="E20" s="59"/>
      <c r="H20" s="3"/>
      <c r="I20" s="3"/>
      <c r="J20" s="3"/>
      <c r="K20" s="3"/>
    </row>
    <row r="21" spans="1:11">
      <c r="B21" s="24" t="s">
        <v>77</v>
      </c>
      <c r="C21" s="21" t="s">
        <v>4</v>
      </c>
      <c r="D21" s="35">
        <f>D19*D20</f>
        <v>2913.5700000000006</v>
      </c>
      <c r="E21" s="59"/>
    </row>
    <row r="22" spans="1:11">
      <c r="B22" s="24" t="s">
        <v>60</v>
      </c>
      <c r="C22" s="62" t="s">
        <v>59</v>
      </c>
      <c r="D22" s="71">
        <v>15</v>
      </c>
      <c r="E22" s="61"/>
    </row>
    <row r="23" spans="1:11">
      <c r="B23" s="24" t="s">
        <v>61</v>
      </c>
      <c r="C23" s="21" t="s">
        <v>62</v>
      </c>
      <c r="D23" s="99">
        <v>1.18</v>
      </c>
      <c r="H23" s="4"/>
    </row>
    <row r="24" spans="1:11">
      <c r="B24" s="11" t="s">
        <v>63</v>
      </c>
      <c r="C24" s="14" t="s">
        <v>64</v>
      </c>
      <c r="D24" s="29">
        <v>1.012</v>
      </c>
      <c r="E24" s="72"/>
      <c r="H24" s="4"/>
    </row>
    <row r="25" spans="1:11">
      <c r="B25" s="26" t="s">
        <v>96</v>
      </c>
      <c r="C25" s="63" t="s">
        <v>66</v>
      </c>
      <c r="D25" s="100">
        <f>D21*D22*D23*D24/1000</f>
        <v>52.189031268000008</v>
      </c>
      <c r="E25" s="58"/>
      <c r="H25" s="4"/>
    </row>
    <row r="26" spans="1:11">
      <c r="E26" s="72"/>
      <c r="H26" s="4"/>
    </row>
    <row r="27" spans="1:11" ht="20.25">
      <c r="A27" s="2"/>
      <c r="B27" s="10" t="s">
        <v>93</v>
      </c>
      <c r="F27" s="8"/>
      <c r="H27" s="4"/>
    </row>
    <row r="28" spans="1:11" ht="20.25">
      <c r="A28" s="2"/>
      <c r="B28" s="20" t="s">
        <v>16</v>
      </c>
      <c r="C28" s="89" t="s">
        <v>15</v>
      </c>
      <c r="D28" s="90"/>
      <c r="E28" s="88"/>
      <c r="H28" s="4"/>
    </row>
    <row r="29" spans="1:11">
      <c r="B29" s="24" t="s">
        <v>65</v>
      </c>
      <c r="C29" s="21" t="s">
        <v>66</v>
      </c>
      <c r="D29" s="97">
        <f>D25</f>
        <v>52.189031268000008</v>
      </c>
      <c r="E29" s="18"/>
      <c r="H29" s="4"/>
    </row>
    <row r="30" spans="1:11">
      <c r="B30" s="11" t="s">
        <v>68</v>
      </c>
      <c r="C30" s="21" t="s">
        <v>0</v>
      </c>
      <c r="D30" s="32">
        <v>26</v>
      </c>
      <c r="E30" s="98" t="s">
        <v>69</v>
      </c>
    </row>
    <row r="31" spans="1:11">
      <c r="B31" s="11" t="s">
        <v>24</v>
      </c>
      <c r="C31" s="14" t="s">
        <v>14</v>
      </c>
      <c r="D31" s="34">
        <v>2</v>
      </c>
      <c r="E31" s="18"/>
    </row>
    <row r="32" spans="1:11">
      <c r="B32" s="11" t="s">
        <v>79</v>
      </c>
      <c r="C32" s="14" t="s">
        <v>0</v>
      </c>
      <c r="D32" s="35">
        <f>D30*D31</f>
        <v>52</v>
      </c>
      <c r="E32" s="18"/>
    </row>
    <row r="33" spans="2:9">
      <c r="B33" s="112" t="s">
        <v>71</v>
      </c>
      <c r="C33" s="14" t="s">
        <v>70</v>
      </c>
      <c r="D33" s="34">
        <v>1.25</v>
      </c>
      <c r="E33" s="66"/>
    </row>
    <row r="34" spans="2:9">
      <c r="B34" s="112"/>
      <c r="C34" s="21" t="s">
        <v>17</v>
      </c>
      <c r="D34" s="33">
        <f>D33*3600*D31</f>
        <v>9000</v>
      </c>
      <c r="E34" s="18"/>
    </row>
    <row r="35" spans="2:9">
      <c r="B35" s="11" t="s">
        <v>75</v>
      </c>
      <c r="C35" s="14" t="s">
        <v>18</v>
      </c>
      <c r="D35" s="42">
        <v>40</v>
      </c>
      <c r="E35" s="34" t="s">
        <v>19</v>
      </c>
    </row>
    <row r="36" spans="2:9">
      <c r="B36" s="12" t="s">
        <v>97</v>
      </c>
      <c r="C36" s="15" t="s">
        <v>20</v>
      </c>
      <c r="D36" s="36">
        <v>200</v>
      </c>
      <c r="E36" s="37"/>
    </row>
    <row r="38" spans="2:9">
      <c r="B38" s="10" t="s">
        <v>94</v>
      </c>
    </row>
    <row r="39" spans="2:9">
      <c r="B39" s="20" t="s">
        <v>21</v>
      </c>
      <c r="C39" s="109" t="s">
        <v>15</v>
      </c>
      <c r="D39" s="110"/>
      <c r="E39" s="111"/>
    </row>
    <row r="40" spans="2:9">
      <c r="B40" s="11" t="s">
        <v>27</v>
      </c>
      <c r="C40" s="38" t="s">
        <v>28</v>
      </c>
      <c r="D40" s="39"/>
      <c r="E40" s="40"/>
    </row>
    <row r="41" spans="2:9">
      <c r="B41" s="18" t="s">
        <v>30</v>
      </c>
      <c r="C41" s="67" t="s">
        <v>0</v>
      </c>
      <c r="D41" s="76">
        <v>52</v>
      </c>
      <c r="E41" s="77"/>
    </row>
    <row r="42" spans="2:9">
      <c r="B42" s="18" t="s">
        <v>31</v>
      </c>
      <c r="C42" s="67" t="s">
        <v>14</v>
      </c>
      <c r="D42" s="34">
        <v>2</v>
      </c>
      <c r="E42" s="41"/>
    </row>
    <row r="43" spans="2:9">
      <c r="B43" s="18" t="s">
        <v>76</v>
      </c>
      <c r="C43" s="67" t="s">
        <v>0</v>
      </c>
      <c r="D43" s="33">
        <f>D41/2</f>
        <v>26</v>
      </c>
      <c r="E43" s="41"/>
    </row>
    <row r="44" spans="2:9">
      <c r="B44" s="73" t="s">
        <v>78</v>
      </c>
      <c r="C44" s="68" t="s">
        <v>4</v>
      </c>
      <c r="D44" s="96">
        <f>D21/2</f>
        <v>1456.7850000000003</v>
      </c>
      <c r="E44" s="18"/>
      <c r="I44" t="s">
        <v>83</v>
      </c>
    </row>
    <row r="45" spans="2:9">
      <c r="B45" s="18" t="s">
        <v>32</v>
      </c>
      <c r="C45" s="67" t="s">
        <v>26</v>
      </c>
      <c r="D45" s="32" t="s">
        <v>80</v>
      </c>
      <c r="E45" s="78"/>
    </row>
    <row r="46" spans="2:9">
      <c r="B46" s="18" t="s">
        <v>33</v>
      </c>
      <c r="C46" s="67" t="s">
        <v>0</v>
      </c>
      <c r="D46" s="42">
        <v>37.628999999999998</v>
      </c>
      <c r="E46" s="65"/>
    </row>
    <row r="47" spans="2:9" ht="18.75" customHeight="1">
      <c r="B47" s="18" t="s">
        <v>29</v>
      </c>
      <c r="C47" s="67" t="s">
        <v>14</v>
      </c>
      <c r="D47" s="43">
        <v>2</v>
      </c>
      <c r="E47" s="65"/>
    </row>
    <row r="48" spans="2:9">
      <c r="B48" s="18" t="s">
        <v>72</v>
      </c>
      <c r="C48" s="67" t="s">
        <v>4</v>
      </c>
      <c r="D48" s="34">
        <v>2900</v>
      </c>
      <c r="E48" s="34">
        <v>1625</v>
      </c>
    </row>
    <row r="49" spans="1:8">
      <c r="B49" s="18" t="s">
        <v>73</v>
      </c>
      <c r="C49" s="74" t="s">
        <v>17</v>
      </c>
      <c r="D49" s="32">
        <v>3236</v>
      </c>
      <c r="E49" s="41"/>
    </row>
    <row r="50" spans="1:8">
      <c r="B50" s="18" t="s">
        <v>34</v>
      </c>
      <c r="C50" s="67" t="s">
        <v>35</v>
      </c>
      <c r="D50" s="28">
        <v>20</v>
      </c>
      <c r="E50" s="34" t="s">
        <v>37</v>
      </c>
    </row>
    <row r="51" spans="1:8">
      <c r="B51" s="19" t="s">
        <v>36</v>
      </c>
      <c r="C51" s="75" t="s">
        <v>22</v>
      </c>
      <c r="D51" s="44">
        <v>3.82</v>
      </c>
      <c r="E51" s="37"/>
    </row>
    <row r="53" spans="1:8">
      <c r="B53" s="10" t="s">
        <v>95</v>
      </c>
      <c r="E53" s="4"/>
    </row>
    <row r="54" spans="1:8">
      <c r="B54" s="20" t="s">
        <v>41</v>
      </c>
      <c r="C54" s="106" t="s">
        <v>85</v>
      </c>
      <c r="D54" s="107"/>
      <c r="E54" s="108"/>
    </row>
    <row r="55" spans="1:8" ht="16.5">
      <c r="B55" s="11" t="s">
        <v>81</v>
      </c>
      <c r="C55" s="14" t="s">
        <v>4</v>
      </c>
      <c r="D55" s="33">
        <f>D48*D47</f>
        <v>5800</v>
      </c>
      <c r="E55" s="45">
        <f>E48*D47</f>
        <v>3250</v>
      </c>
      <c r="G55" s="8"/>
    </row>
    <row r="56" spans="1:8">
      <c r="A56" s="6"/>
      <c r="B56" s="12" t="s">
        <v>10</v>
      </c>
      <c r="C56" s="15" t="s">
        <v>11</v>
      </c>
      <c r="D56" s="91">
        <v>4</v>
      </c>
      <c r="E56" s="92"/>
    </row>
    <row r="57" spans="1:8">
      <c r="A57" s="6"/>
    </row>
    <row r="58" spans="1:8">
      <c r="B58" s="20" t="s">
        <v>87</v>
      </c>
      <c r="C58" s="13" t="s">
        <v>4</v>
      </c>
      <c r="D58" s="93">
        <f>D55/D56</f>
        <v>1450</v>
      </c>
      <c r="E58" s="94">
        <f>E55/D56</f>
        <v>812.5</v>
      </c>
    </row>
    <row r="59" spans="1:8">
      <c r="B59" s="11" t="s">
        <v>38</v>
      </c>
      <c r="C59" s="14" t="s">
        <v>5</v>
      </c>
      <c r="D59" s="32">
        <v>10</v>
      </c>
      <c r="E59" s="46"/>
    </row>
    <row r="60" spans="1:8">
      <c r="B60" s="11" t="s">
        <v>12</v>
      </c>
      <c r="C60" s="14" t="s">
        <v>2</v>
      </c>
      <c r="D60" s="34">
        <v>7</v>
      </c>
      <c r="E60" s="46"/>
    </row>
    <row r="61" spans="1:8">
      <c r="B61" s="11" t="s">
        <v>39</v>
      </c>
      <c r="C61" s="14" t="s">
        <v>3</v>
      </c>
      <c r="D61" s="47">
        <f>(D58/3600)/D60</f>
        <v>5.7539682539682543E-2</v>
      </c>
      <c r="E61" s="46"/>
    </row>
    <row r="62" spans="1:8">
      <c r="B62" s="12" t="s">
        <v>40</v>
      </c>
      <c r="C62" s="15" t="s">
        <v>5</v>
      </c>
      <c r="D62" s="48">
        <f>(D61*4/3.14)^0.5</f>
        <v>0.27073780424845939</v>
      </c>
      <c r="E62" s="49">
        <v>30</v>
      </c>
    </row>
    <row r="63" spans="1:8">
      <c r="A63" s="79"/>
      <c r="B63" s="22"/>
      <c r="C63" s="58"/>
      <c r="F63" s="79"/>
    </row>
    <row r="64" spans="1:8" ht="18.75">
      <c r="A64" s="79"/>
      <c r="B64" s="20" t="s">
        <v>88</v>
      </c>
      <c r="C64" s="13" t="s">
        <v>4</v>
      </c>
      <c r="D64" s="93">
        <f>D58/2</f>
        <v>725</v>
      </c>
      <c r="E64" s="95">
        <f>E58/2</f>
        <v>406.25</v>
      </c>
      <c r="F64" s="103" t="s">
        <v>89</v>
      </c>
      <c r="G64" s="104"/>
      <c r="H64" s="104"/>
    </row>
    <row r="65" spans="1:8">
      <c r="A65" s="79"/>
      <c r="B65" s="11" t="s">
        <v>38</v>
      </c>
      <c r="C65" s="14" t="s">
        <v>5</v>
      </c>
      <c r="D65" s="32">
        <v>10</v>
      </c>
      <c r="E65" s="46"/>
      <c r="F65" s="79"/>
    </row>
    <row r="66" spans="1:8">
      <c r="A66" s="79"/>
      <c r="B66" s="11" t="s">
        <v>12</v>
      </c>
      <c r="C66" s="14" t="s">
        <v>2</v>
      </c>
      <c r="D66" s="34">
        <v>7</v>
      </c>
      <c r="E66" s="46"/>
      <c r="F66" s="84"/>
    </row>
    <row r="67" spans="1:8">
      <c r="A67" s="79"/>
      <c r="B67" s="11" t="s">
        <v>39</v>
      </c>
      <c r="C67" s="14" t="s">
        <v>3</v>
      </c>
      <c r="D67" s="47">
        <f>(D64/3600)/D66</f>
        <v>2.8769841269841272E-2</v>
      </c>
      <c r="E67" s="46"/>
      <c r="F67" s="85"/>
    </row>
    <row r="68" spans="1:8">
      <c r="A68" s="79"/>
      <c r="B68" s="12" t="s">
        <v>40</v>
      </c>
      <c r="C68" s="15" t="s">
        <v>5</v>
      </c>
      <c r="D68" s="48">
        <f>(D67*4/3.14)^0.5</f>
        <v>0.19144053730764171</v>
      </c>
      <c r="E68" s="49">
        <v>20</v>
      </c>
      <c r="F68" s="79"/>
    </row>
    <row r="69" spans="1:8" ht="26.25">
      <c r="A69" s="79"/>
      <c r="B69" s="79"/>
      <c r="C69" s="58"/>
      <c r="F69" s="101" t="s">
        <v>84</v>
      </c>
      <c r="G69" s="102"/>
      <c r="H69" s="102"/>
    </row>
    <row r="70" spans="1:8">
      <c r="A70" s="79"/>
      <c r="B70" s="80"/>
      <c r="C70" s="58"/>
      <c r="D70" s="86"/>
      <c r="E70" s="83"/>
      <c r="F70" s="79"/>
    </row>
    <row r="71" spans="1:8">
      <c r="A71" s="79"/>
      <c r="B71" s="79"/>
      <c r="C71" s="58"/>
      <c r="D71" s="86"/>
      <c r="E71" s="83"/>
      <c r="F71" s="79"/>
    </row>
    <row r="72" spans="1:8">
      <c r="A72" s="79"/>
      <c r="B72" s="80"/>
      <c r="C72" s="58"/>
      <c r="D72" s="81"/>
      <c r="E72" s="83"/>
      <c r="F72" s="79"/>
    </row>
    <row r="73" spans="1:8">
      <c r="A73" s="79"/>
      <c r="B73" s="79"/>
      <c r="C73" s="58"/>
      <c r="D73" s="87"/>
      <c r="E73" s="82"/>
      <c r="F73" s="79"/>
    </row>
    <row r="74" spans="1:8">
      <c r="A74" s="79"/>
      <c r="B74" s="79"/>
      <c r="C74" s="79"/>
      <c r="D74" s="79"/>
      <c r="E74" s="79"/>
      <c r="F74" s="79"/>
    </row>
    <row r="77" spans="1:8">
      <c r="C77" s="4"/>
      <c r="D77" s="9"/>
    </row>
  </sheetData>
  <sheetProtection selectLockedCells="1"/>
  <mergeCells count="8">
    <mergeCell ref="F69:H69"/>
    <mergeCell ref="F64:H64"/>
    <mergeCell ref="B2:F2"/>
    <mergeCell ref="B3:F3"/>
    <mergeCell ref="B4:F4"/>
    <mergeCell ref="B33:B34"/>
    <mergeCell ref="C54:E54"/>
    <mergeCell ref="C39:E39"/>
  </mergeCells>
  <pageMargins left="0.7" right="0.7" top="0.75" bottom="0.75" header="0.3" footer="0.3"/>
  <pageSetup paperSize="9" scale="60" orientation="portrait" horizontalDpi="0" verticalDpi="0" r:id="rId1"/>
  <colBreaks count="1" manualBreakCount="1">
    <brk id="10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F17"/>
  <sheetViews>
    <sheetView showWhiteSpace="0" view="pageLayout" topLeftCell="A19" zoomScaleNormal="100" zoomScaleSheetLayoutView="100" workbookViewId="0">
      <selection activeCell="E8" sqref="E8"/>
    </sheetView>
  </sheetViews>
  <sheetFormatPr defaultRowHeight="15"/>
  <cols>
    <col min="1" max="1" width="5.140625" customWidth="1"/>
    <col min="2" max="2" width="35.85546875" customWidth="1"/>
    <col min="3" max="3" width="7.7109375" customWidth="1"/>
    <col min="4" max="4" width="7.42578125" customWidth="1"/>
    <col min="5" max="5" width="7.140625" customWidth="1"/>
    <col min="6" max="6" width="36.42578125" customWidth="1"/>
    <col min="7" max="7" width="14.42578125" customWidth="1"/>
  </cols>
  <sheetData>
    <row r="3" spans="2:6">
      <c r="B3" s="22" t="s">
        <v>42</v>
      </c>
      <c r="C3" s="4"/>
      <c r="D3" s="4"/>
      <c r="E3" s="4"/>
    </row>
    <row r="4" spans="2:6">
      <c r="B4" s="23" t="s">
        <v>47</v>
      </c>
      <c r="C4" s="13" t="s">
        <v>14</v>
      </c>
      <c r="D4" s="53">
        <v>2</v>
      </c>
      <c r="E4" s="50"/>
    </row>
    <row r="5" spans="2:6">
      <c r="B5" s="24" t="s">
        <v>43</v>
      </c>
      <c r="C5" s="21" t="s">
        <v>46</v>
      </c>
      <c r="D5" s="34">
        <v>6</v>
      </c>
      <c r="E5" s="46"/>
    </row>
    <row r="6" spans="2:6">
      <c r="B6" s="24" t="s">
        <v>48</v>
      </c>
      <c r="C6" s="14" t="s">
        <v>14</v>
      </c>
      <c r="D6" s="34">
        <v>2</v>
      </c>
      <c r="E6" s="46"/>
      <c r="F6" s="5"/>
    </row>
    <row r="7" spans="2:6">
      <c r="B7" s="11"/>
      <c r="C7" s="21" t="s">
        <v>46</v>
      </c>
      <c r="D7" s="34">
        <v>6</v>
      </c>
      <c r="E7" s="46"/>
      <c r="F7" s="9"/>
    </row>
    <row r="8" spans="2:6">
      <c r="B8" s="25" t="s">
        <v>44</v>
      </c>
      <c r="C8" s="14" t="s">
        <v>18</v>
      </c>
      <c r="D8" s="43">
        <v>40</v>
      </c>
      <c r="E8" s="54" t="s">
        <v>90</v>
      </c>
    </row>
    <row r="9" spans="2:6">
      <c r="B9" s="11" t="s">
        <v>49</v>
      </c>
      <c r="C9" s="14" t="s">
        <v>5</v>
      </c>
      <c r="D9" s="43">
        <v>35</v>
      </c>
      <c r="E9" s="46"/>
    </row>
    <row r="10" spans="2:6">
      <c r="B10" s="25" t="s">
        <v>50</v>
      </c>
      <c r="C10" s="14" t="s">
        <v>86</v>
      </c>
      <c r="D10" s="51">
        <f>((D8/100)^2*3.24/4)*10</f>
        <v>1.2960000000000003</v>
      </c>
      <c r="E10" s="46"/>
    </row>
    <row r="11" spans="2:6">
      <c r="B11" s="24" t="s">
        <v>45</v>
      </c>
      <c r="C11" s="14" t="s">
        <v>22</v>
      </c>
      <c r="D11" s="51">
        <f>D5*D4+D7*2+D10*D9</f>
        <v>69.360000000000014</v>
      </c>
      <c r="E11" s="46"/>
    </row>
    <row r="12" spans="2:6">
      <c r="B12" s="25" t="s">
        <v>82</v>
      </c>
      <c r="C12" s="14" t="s">
        <v>51</v>
      </c>
      <c r="D12" s="33">
        <f>8*Foglio1!D41</f>
        <v>416</v>
      </c>
      <c r="E12" s="46"/>
    </row>
    <row r="13" spans="2:6">
      <c r="B13" s="26" t="s">
        <v>52</v>
      </c>
      <c r="C13" s="15" t="s">
        <v>22</v>
      </c>
      <c r="D13" s="52">
        <f>D12-D11</f>
        <v>346.64</v>
      </c>
      <c r="E13" s="55">
        <v>400</v>
      </c>
    </row>
    <row r="17" spans="3:4">
      <c r="C17" s="4"/>
      <c r="D17" s="9"/>
    </row>
  </sheetData>
  <sheetProtection password="F3B8" sheet="1" objects="1" scenarios="1" selectLockedCells="1"/>
  <pageMargins left="0.3125" right="0.7" top="0.75" bottom="0.75" header="0.3" footer="0.3"/>
  <pageSetup paperSize="9" scale="81" orientation="portrait" horizontalDpi="0" verticalDpi="0" r:id="rId1"/>
  <drawing r:id="rId2"/>
  <legacyDrawing r:id="rId3"/>
  <oleObjects>
    <oleObject progId="AutoCAD.Drawing.18" shapeId="1031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2</vt:i4>
      </vt:variant>
    </vt:vector>
  </HeadingPairs>
  <TitlesOfParts>
    <vt:vector size="15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  <vt:lpstr>Foglio2!Area_stampa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2026-06-12T10:02:48Z</dcterms:created>
  <dcterms:modified xsi:type="dcterms:W3CDTF">2026-07-13T08:07:35Z</dcterms:modified>
</cp:coreProperties>
</file>