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6140" windowHeight="756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calcPr calcId="125725"/>
</workbook>
</file>

<file path=xl/calcChain.xml><?xml version="1.0" encoding="utf-8"?>
<calcChain xmlns="http://schemas.openxmlformats.org/spreadsheetml/2006/main">
  <c r="D56" i="1"/>
  <c r="D57" s="1"/>
  <c r="D59" s="1"/>
  <c r="D58"/>
  <c r="E43"/>
  <c r="E41"/>
  <c r="D41"/>
  <c r="D43" s="1"/>
  <c r="D46" s="1"/>
  <c r="D30"/>
  <c r="D28"/>
  <c r="D18"/>
  <c r="D20" s="1"/>
  <c r="D12"/>
  <c r="D13" s="1"/>
  <c r="D47" l="1"/>
</calcChain>
</file>

<file path=xl/sharedStrings.xml><?xml version="1.0" encoding="utf-8"?>
<sst xmlns="http://schemas.openxmlformats.org/spreadsheetml/2006/main" count="104" uniqueCount="80">
  <si>
    <t>kW</t>
  </si>
  <si>
    <t>m3</t>
  </si>
  <si>
    <t>m/s</t>
  </si>
  <si>
    <t>m2</t>
  </si>
  <si>
    <t>m3/h</t>
  </si>
  <si>
    <t xml:space="preserve">Wh/m3 </t>
  </si>
  <si>
    <t>B</t>
  </si>
  <si>
    <t>m</t>
  </si>
  <si>
    <t>Altezza ambienti</t>
  </si>
  <si>
    <t>lunghezza</t>
  </si>
  <si>
    <t>larghezza</t>
  </si>
  <si>
    <t>volume ambiente</t>
  </si>
  <si>
    <t xml:space="preserve">condotti </t>
  </si>
  <si>
    <t>n°</t>
  </si>
  <si>
    <t>Velocità dell'aria nel condotto</t>
  </si>
  <si>
    <t>Classe energetica</t>
  </si>
  <si>
    <t>N°</t>
  </si>
  <si>
    <t>ROSSATO</t>
  </si>
  <si>
    <t xml:space="preserve">P.C.   Produttore </t>
  </si>
  <si>
    <t>L/h</t>
  </si>
  <si>
    <t xml:space="preserve">Diametro attacco </t>
  </si>
  <si>
    <t>Di</t>
  </si>
  <si>
    <t>1"1/4</t>
  </si>
  <si>
    <t>Contenuto acqua impianto</t>
  </si>
  <si>
    <t>min. L</t>
  </si>
  <si>
    <t xml:space="preserve">Produttore </t>
  </si>
  <si>
    <t>Portata acqua</t>
  </si>
  <si>
    <t>L</t>
  </si>
  <si>
    <t>Potenzialità richiesta P.C. dal calc / commerc.</t>
  </si>
  <si>
    <t>Portata acqua cad.                                             max / min</t>
  </si>
  <si>
    <t>Potenzialità richiesta P.C. commerc.</t>
  </si>
  <si>
    <t>Potenza termica cad P.C.</t>
  </si>
  <si>
    <t>22T</t>
  </si>
  <si>
    <t xml:space="preserve">Dipersione termica </t>
  </si>
  <si>
    <t>1.- Caratterizzazione edificio</t>
  </si>
  <si>
    <t>Cl.E.</t>
  </si>
  <si>
    <t>P.C. modello</t>
  </si>
  <si>
    <t>cod.</t>
  </si>
  <si>
    <t xml:space="preserve">P.C. </t>
  </si>
  <si>
    <t>2.- Gruppo energetico  P.C.</t>
  </si>
  <si>
    <t>Tipo</t>
  </si>
  <si>
    <t>a soffitto canalizzabile</t>
  </si>
  <si>
    <t>Numero apparecchiature</t>
  </si>
  <si>
    <t xml:space="preserve">Potenzialità richiesta </t>
  </si>
  <si>
    <t xml:space="preserve">Macchine </t>
  </si>
  <si>
    <t>Potenzialità cad macchina</t>
  </si>
  <si>
    <t>Modello ventilconvettore</t>
  </si>
  <si>
    <t>IRIS CN 1200</t>
  </si>
  <si>
    <r>
      <t>Potenza  commerciale ventivconvettore (</t>
    </r>
    <r>
      <rPr>
        <b/>
        <sz val="11"/>
        <color theme="1"/>
        <rFont val="Calibri"/>
        <family val="2"/>
        <scheme val="minor"/>
      </rPr>
      <t>cad</t>
    </r>
    <r>
      <rPr>
        <sz val="11"/>
        <color theme="1"/>
        <rFont val="Calibri"/>
        <family val="2"/>
        <scheme val="minor"/>
      </rPr>
      <t>.)</t>
    </r>
  </si>
  <si>
    <t>Portata aria   max / min</t>
  </si>
  <si>
    <t>Atacco idrico</t>
  </si>
  <si>
    <t>mm</t>
  </si>
  <si>
    <t>Contenuto acqua cad.</t>
  </si>
  <si>
    <t>3/4"F</t>
  </si>
  <si>
    <t>Portata termica complessiva</t>
  </si>
  <si>
    <t>Portata  condotto                                   max / min</t>
  </si>
  <si>
    <t>Lunghezza complettiva cad condotto</t>
  </si>
  <si>
    <t>superficie del condotto microforato</t>
  </si>
  <si>
    <t>diametro del condotto  microforato</t>
  </si>
  <si>
    <t>Produttore</t>
  </si>
  <si>
    <t>MicroVen</t>
  </si>
  <si>
    <t>4.- Condotti  microforati circolari</t>
  </si>
  <si>
    <t>5.- Serbatoio inerziale</t>
  </si>
  <si>
    <t>Contenuto acqua P.C</t>
  </si>
  <si>
    <t>Contenuto acqua ciquito di distribuzione</t>
  </si>
  <si>
    <t>Contenuto acqua  impianto totale</t>
  </si>
  <si>
    <t xml:space="preserve">Litr/m </t>
  </si>
  <si>
    <t>L/cad</t>
  </si>
  <si>
    <t>P.C</t>
  </si>
  <si>
    <t>Ventilconvettori</t>
  </si>
  <si>
    <t>Lunghezza tubazione ( and+ rit.)</t>
  </si>
  <si>
    <t xml:space="preserve">Continuto acqua </t>
  </si>
  <si>
    <t>Q=L</t>
  </si>
  <si>
    <t xml:space="preserve">Boile inerziale </t>
  </si>
  <si>
    <t>Contenuto acqua richisto dalle P.C</t>
  </si>
  <si>
    <t>Faq.2501.2</t>
  </si>
  <si>
    <t>3.-Ventilconvettore  a soffitto</t>
  </si>
  <si>
    <t>CONDOTTI MICROFORATI</t>
  </si>
  <si>
    <t>RISCALDAMETO RINFRESCAMENTO AMBIENTI</t>
  </si>
  <si>
    <t xml:space="preserve">CON POMPA  DI CALORE NEL SISTEMA  DEI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</si>
</sst>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8"/>
      <color rgb="FF0070C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3" xfId="0" applyBorder="1"/>
    <xf numFmtId="0" fontId="0" fillId="0" borderId="5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Font="1" applyBorder="1" applyAlignment="1">
      <alignment horizontal="left"/>
    </xf>
    <xf numFmtId="0" fontId="0" fillId="0" borderId="1" xfId="0" applyBorder="1"/>
    <xf numFmtId="0" fontId="0" fillId="0" borderId="9" xfId="0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Fill="1" applyBorder="1"/>
    <xf numFmtId="0" fontId="0" fillId="2" borderId="14" xfId="0" applyFill="1" applyBorder="1"/>
    <xf numFmtId="0" fontId="5" fillId="2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0" borderId="0" xfId="0" applyFon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5" xfId="0" applyFill="1" applyBorder="1"/>
    <xf numFmtId="0" fontId="8" fillId="0" borderId="0" xfId="0" applyFont="1" applyAlignment="1">
      <alignment horizontal="center"/>
    </xf>
    <xf numFmtId="0" fontId="0" fillId="2" borderId="8" xfId="0" applyFill="1" applyBorder="1" applyAlignment="1" applyProtection="1">
      <alignment horizontal="center"/>
      <protection locked="0" hidden="1"/>
    </xf>
    <xf numFmtId="2" fontId="6" fillId="2" borderId="9" xfId="0" applyNumberFormat="1" applyFont="1" applyFill="1" applyBorder="1" applyAlignment="1" applyProtection="1">
      <alignment horizontal="center"/>
      <protection locked="0" hidden="1"/>
    </xf>
    <xf numFmtId="2" fontId="0" fillId="2" borderId="9" xfId="0" applyNumberFormat="1" applyFill="1" applyBorder="1" applyAlignment="1" applyProtection="1">
      <alignment horizontal="center"/>
      <protection locked="0" hidden="1"/>
    </xf>
    <xf numFmtId="0" fontId="7" fillId="2" borderId="9" xfId="0" applyFont="1" applyFill="1" applyBorder="1" applyAlignment="1" applyProtection="1">
      <alignment horizontal="center" vertical="center"/>
      <protection locked="0" hidden="1"/>
    </xf>
    <xf numFmtId="2" fontId="0" fillId="3" borderId="9" xfId="0" applyNumberFormat="1" applyFont="1" applyFill="1" applyBorder="1" applyAlignment="1" applyProtection="1">
      <alignment horizontal="center"/>
      <protection hidden="1"/>
    </xf>
    <xf numFmtId="2" fontId="0" fillId="3" borderId="10" xfId="0" applyNumberFormat="1" applyFont="1" applyFill="1" applyBorder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locked="0" hidden="1"/>
    </xf>
    <xf numFmtId="0" fontId="5" fillId="2" borderId="8" xfId="0" applyFont="1" applyFill="1" applyBorder="1" applyAlignment="1" applyProtection="1">
      <alignment horizontal="center" vertical="center"/>
      <protection locked="0" hidden="1"/>
    </xf>
    <xf numFmtId="0" fontId="5" fillId="2" borderId="9" xfId="0" applyFont="1" applyFill="1" applyBorder="1" applyAlignment="1" applyProtection="1">
      <alignment horizontal="center" vertical="center"/>
      <protection locked="0"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locked="0" hidden="1"/>
    </xf>
    <xf numFmtId="1" fontId="0" fillId="3" borderId="9" xfId="0" applyNumberFormat="1" applyFill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locked="0" hidden="1"/>
    </xf>
    <xf numFmtId="0" fontId="0" fillId="0" borderId="10" xfId="0" applyBorder="1" applyProtection="1">
      <protection locked="0" hidden="1"/>
    </xf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5" fillId="2" borderId="11" xfId="0" applyFont="1" applyFill="1" applyBorder="1" applyAlignment="1" applyProtection="1">
      <alignment horizontal="center" vertical="center"/>
      <protection locked="0" hidden="1"/>
    </xf>
    <xf numFmtId="0" fontId="0" fillId="2" borderId="2" xfId="0" applyFill="1" applyBorder="1" applyProtection="1">
      <protection locked="0" hidden="1"/>
    </xf>
    <xf numFmtId="0" fontId="0" fillId="2" borderId="5" xfId="0" applyFill="1" applyBorder="1" applyAlignment="1" applyProtection="1">
      <alignment horizontal="left" vertical="center"/>
      <protection locked="0" hidden="1"/>
    </xf>
    <xf numFmtId="0" fontId="0" fillId="2" borderId="6" xfId="0" applyFill="1" applyBorder="1" applyAlignment="1" applyProtection="1">
      <alignment horizontal="left" vertical="center"/>
      <protection locked="0" hidden="1"/>
    </xf>
    <xf numFmtId="0" fontId="0" fillId="2" borderId="7" xfId="0" applyFill="1" applyBorder="1" applyAlignment="1" applyProtection="1">
      <alignment horizontal="left" vertical="center"/>
      <protection locked="0" hidden="1"/>
    </xf>
    <xf numFmtId="0" fontId="0" fillId="0" borderId="9" xfId="0" applyBorder="1" applyProtection="1">
      <protection locked="0" hidden="1"/>
    </xf>
    <xf numFmtId="0" fontId="5" fillId="2" borderId="3" xfId="0" applyFont="1" applyFill="1" applyBorder="1" applyAlignment="1" applyProtection="1">
      <alignment horizontal="center" vertical="center"/>
      <protection locked="0" hidden="1"/>
    </xf>
    <xf numFmtId="0" fontId="5" fillId="2" borderId="4" xfId="0" applyFont="1" applyFill="1" applyBorder="1" applyAlignment="1" applyProtection="1">
      <alignment horizontal="center" vertical="center"/>
      <protection locked="0" hidden="1"/>
    </xf>
    <xf numFmtId="164" fontId="0" fillId="2" borderId="9" xfId="0" applyNumberFormat="1" applyFill="1" applyBorder="1" applyAlignment="1" applyProtection="1">
      <alignment horizontal="center" vertical="center"/>
      <protection locked="0" hidden="1"/>
    </xf>
    <xf numFmtId="0" fontId="0" fillId="2" borderId="9" xfId="0" applyFill="1" applyBorder="1" applyAlignment="1" applyProtection="1">
      <alignment horizontal="center"/>
      <protection locked="0" hidden="1"/>
    </xf>
    <xf numFmtId="164" fontId="0" fillId="2" borderId="10" xfId="0" applyNumberFormat="1" applyFill="1" applyBorder="1" applyAlignment="1" applyProtection="1">
      <alignment horizontal="center" vertical="center"/>
      <protection locked="0"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2" fontId="0" fillId="3" borderId="9" xfId="0" applyNumberFormat="1" applyFill="1" applyBorder="1" applyAlignment="1" applyProtection="1">
      <alignment horizontal="center" vertical="center"/>
      <protection hidden="1"/>
    </xf>
    <xf numFmtId="2" fontId="0" fillId="3" borderId="10" xfId="0" applyNumberForma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164" fontId="0" fillId="3" borderId="10" xfId="0" applyNumberFormat="1" applyFill="1" applyBorder="1" applyAlignment="1" applyProtection="1">
      <alignment horizontal="center"/>
      <protection hidden="1"/>
    </xf>
    <xf numFmtId="1" fontId="0" fillId="2" borderId="8" xfId="0" applyNumberFormat="1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Alignment="1" applyProtection="1">
      <alignment horizontal="center" vertical="center"/>
      <protection locked="0" hidden="1"/>
    </xf>
    <xf numFmtId="0" fontId="0" fillId="2" borderId="7" xfId="0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</xdr:colOff>
      <xdr:row>8</xdr:row>
      <xdr:rowOff>133350</xdr:rowOff>
    </xdr:from>
    <xdr:to>
      <xdr:col>24</xdr:col>
      <xdr:colOff>66675</xdr:colOff>
      <xdr:row>25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49075" y="1666875"/>
          <a:ext cx="6105525" cy="3409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85725</xdr:colOff>
      <xdr:row>6</xdr:row>
      <xdr:rowOff>38100</xdr:rowOff>
    </xdr:from>
    <xdr:to>
      <xdr:col>6</xdr:col>
      <xdr:colOff>457200</xdr:colOff>
      <xdr:row>12</xdr:row>
      <xdr:rowOff>200024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38775" y="6477000"/>
          <a:ext cx="1619250" cy="1314449"/>
        </a:xfrm>
        <a:prstGeom prst="rect">
          <a:avLst/>
        </a:prstGeom>
        <a:noFill/>
      </xdr:spPr>
    </xdr:pic>
    <xdr:clientData/>
  </xdr:twoCellAnchor>
  <xdr:twoCellAnchor>
    <xdr:from>
      <xdr:col>11</xdr:col>
      <xdr:colOff>600075</xdr:colOff>
      <xdr:row>88</xdr:row>
      <xdr:rowOff>142875</xdr:rowOff>
    </xdr:from>
    <xdr:to>
      <xdr:col>14</xdr:col>
      <xdr:colOff>104775</xdr:colOff>
      <xdr:row>110</xdr:row>
      <xdr:rowOff>123825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8839200" y="17059275"/>
          <a:ext cx="1333500" cy="417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47625</xdr:colOff>
      <xdr:row>0</xdr:row>
      <xdr:rowOff>47624</xdr:rowOff>
    </xdr:from>
    <xdr:to>
      <xdr:col>1</xdr:col>
      <xdr:colOff>2181225</xdr:colOff>
      <xdr:row>0</xdr:row>
      <xdr:rowOff>742949</xdr:rowOff>
    </xdr:to>
    <xdr:pic>
      <xdr:nvPicPr>
        <xdr:cNvPr id="7" name="Immagine 6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7225" y="47624"/>
          <a:ext cx="21336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438151</xdr:colOff>
      <xdr:row>15</xdr:row>
      <xdr:rowOff>28575</xdr:rowOff>
    </xdr:from>
    <xdr:to>
      <xdr:col>6</xdr:col>
      <xdr:colOff>333376</xdr:colOff>
      <xdr:row>22</xdr:row>
      <xdr:rowOff>151906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67426" y="2914650"/>
          <a:ext cx="1143000" cy="1599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27</xdr:row>
      <xdr:rowOff>104775</xdr:rowOff>
    </xdr:from>
    <xdr:to>
      <xdr:col>6</xdr:col>
      <xdr:colOff>273050</xdr:colOff>
      <xdr:row>30</xdr:row>
      <xdr:rowOff>140450</xdr:rowOff>
    </xdr:to>
    <xdr:pic>
      <xdr:nvPicPr>
        <xdr:cNvPr id="9" name="Immagine 8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886450" y="5438775"/>
          <a:ext cx="1263650" cy="60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285750</xdr:colOff>
      <xdr:row>41</xdr:row>
      <xdr:rowOff>9525</xdr:rowOff>
    </xdr:from>
    <xdr:to>
      <xdr:col>6</xdr:col>
      <xdr:colOff>411480</xdr:colOff>
      <xdr:row>45</xdr:row>
      <xdr:rowOff>60632</xdr:rowOff>
    </xdr:to>
    <xdr:pic>
      <xdr:nvPicPr>
        <xdr:cNvPr id="10" name="Immagine 9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915025" y="8010525"/>
          <a:ext cx="1373505" cy="813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533400</xdr:colOff>
      <xdr:row>42</xdr:row>
      <xdr:rowOff>28575</xdr:rowOff>
    </xdr:from>
    <xdr:to>
      <xdr:col>8</xdr:col>
      <xdr:colOff>419100</xdr:colOff>
      <xdr:row>43</xdr:row>
      <xdr:rowOff>92475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410450" y="8220075"/>
          <a:ext cx="1219200" cy="25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400050</xdr:colOff>
      <xdr:row>28</xdr:row>
      <xdr:rowOff>123825</xdr:rowOff>
    </xdr:from>
    <xdr:to>
      <xdr:col>8</xdr:col>
      <xdr:colOff>248920</xdr:colOff>
      <xdr:row>29</xdr:row>
      <xdr:rowOff>119522</xdr:rowOff>
    </xdr:to>
    <xdr:pic>
      <xdr:nvPicPr>
        <xdr:cNvPr id="12" name="Immagine 11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277100" y="5648325"/>
          <a:ext cx="1182370" cy="18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419100</xdr:colOff>
      <xdr:row>19</xdr:row>
      <xdr:rowOff>28575</xdr:rowOff>
    </xdr:from>
    <xdr:to>
      <xdr:col>8</xdr:col>
      <xdr:colOff>267970</xdr:colOff>
      <xdr:row>19</xdr:row>
      <xdr:rowOff>214772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296150" y="3676650"/>
          <a:ext cx="1182370" cy="18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390525</xdr:colOff>
      <xdr:row>46</xdr:row>
      <xdr:rowOff>47624</xdr:rowOff>
    </xdr:from>
    <xdr:to>
      <xdr:col>9</xdr:col>
      <xdr:colOff>523875</xdr:colOff>
      <xdr:row>58</xdr:row>
      <xdr:rowOff>168044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2510" t="27517" r="36539" b="20805"/>
        <a:stretch>
          <a:fillRect/>
        </a:stretch>
      </xdr:blipFill>
      <xdr:spPr bwMode="auto">
        <a:xfrm>
          <a:off x="6019800" y="9001124"/>
          <a:ext cx="3324225" cy="247309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topLeftCell="A70" zoomScaleNormal="100" workbookViewId="0">
      <selection activeCell="E22" sqref="E22"/>
    </sheetView>
  </sheetViews>
  <sheetFormatPr defaultRowHeight="15"/>
  <cols>
    <col min="2" max="2" width="44.5703125" customWidth="1"/>
    <col min="3" max="3" width="10.42578125" customWidth="1"/>
    <col min="4" max="4" width="12" bestFit="1" customWidth="1"/>
    <col min="5" max="5" width="8.28515625" customWidth="1"/>
    <col min="6" max="6" width="18.7109375" customWidth="1"/>
    <col min="7" max="7" width="10.85546875" customWidth="1"/>
  </cols>
  <sheetData>
    <row r="1" spans="2:12" ht="81" customHeight="1"/>
    <row r="2" spans="2:12" ht="27">
      <c r="B2" s="33" t="s">
        <v>78</v>
      </c>
      <c r="C2" s="33"/>
      <c r="D2" s="33"/>
      <c r="E2" s="33"/>
      <c r="F2" s="33"/>
      <c r="G2" s="4" t="s">
        <v>75</v>
      </c>
    </row>
    <row r="3" spans="2:12" ht="27">
      <c r="B3" s="33" t="s">
        <v>79</v>
      </c>
      <c r="C3" s="33"/>
      <c r="D3" s="33"/>
      <c r="E3" s="33"/>
      <c r="F3" s="33"/>
    </row>
    <row r="4" spans="2:12" ht="27">
      <c r="B4" s="33" t="s">
        <v>77</v>
      </c>
      <c r="C4" s="33"/>
      <c r="D4" s="33"/>
      <c r="E4" s="33"/>
      <c r="F4" s="33"/>
    </row>
    <row r="6" spans="2:12">
      <c r="B6" s="10" t="s">
        <v>34</v>
      </c>
    </row>
    <row r="7" spans="2:12">
      <c r="B7" s="16" t="s">
        <v>15</v>
      </c>
      <c r="C7" s="13" t="s">
        <v>35</v>
      </c>
      <c r="D7" s="34" t="s">
        <v>6</v>
      </c>
      <c r="E7" s="17"/>
    </row>
    <row r="8" spans="2:12" ht="15.75">
      <c r="B8" s="20" t="s">
        <v>33</v>
      </c>
      <c r="C8" s="14" t="s">
        <v>5</v>
      </c>
      <c r="D8" s="35">
        <v>25</v>
      </c>
      <c r="E8" s="37">
        <v>10</v>
      </c>
      <c r="L8" s="1"/>
    </row>
    <row r="9" spans="2:12">
      <c r="B9" s="18" t="s">
        <v>8</v>
      </c>
      <c r="C9" s="14" t="s">
        <v>7</v>
      </c>
      <c r="D9" s="36">
        <v>4.5</v>
      </c>
      <c r="E9" s="18"/>
    </row>
    <row r="10" spans="2:12">
      <c r="B10" s="18" t="s">
        <v>9</v>
      </c>
      <c r="C10" s="14" t="s">
        <v>7</v>
      </c>
      <c r="D10" s="36">
        <v>18</v>
      </c>
      <c r="E10" s="18"/>
    </row>
    <row r="11" spans="2:12">
      <c r="B11" s="18" t="s">
        <v>10</v>
      </c>
      <c r="C11" s="14" t="s">
        <v>7</v>
      </c>
      <c r="D11" s="36">
        <v>15</v>
      </c>
      <c r="E11" s="18"/>
    </row>
    <row r="12" spans="2:12">
      <c r="B12" s="18" t="s">
        <v>11</v>
      </c>
      <c r="C12" s="14" t="s">
        <v>1</v>
      </c>
      <c r="D12" s="38">
        <f>D9*D10*D11</f>
        <v>1215</v>
      </c>
      <c r="E12" s="18"/>
    </row>
    <row r="13" spans="2:12" ht="16.5">
      <c r="B13" s="19" t="s">
        <v>28</v>
      </c>
      <c r="C13" s="15" t="s">
        <v>0</v>
      </c>
      <c r="D13" s="39">
        <f>D12*D8*1.16/1000</f>
        <v>35.234999999999999</v>
      </c>
      <c r="E13" s="40">
        <v>44</v>
      </c>
      <c r="F13" s="7"/>
      <c r="G13" s="7"/>
    </row>
    <row r="14" spans="2:12">
      <c r="C14" s="4"/>
      <c r="D14" s="4"/>
    </row>
    <row r="15" spans="2:12">
      <c r="B15" s="10" t="s">
        <v>39</v>
      </c>
    </row>
    <row r="16" spans="2:12">
      <c r="B16" s="21" t="s">
        <v>18</v>
      </c>
      <c r="C16" s="41" t="s">
        <v>17</v>
      </c>
      <c r="D16" s="41"/>
      <c r="E16" s="13"/>
    </row>
    <row r="17" spans="1:11">
      <c r="B17" s="11" t="s">
        <v>36</v>
      </c>
      <c r="C17" s="22" t="s">
        <v>37</v>
      </c>
      <c r="D17" s="42" t="s">
        <v>32</v>
      </c>
      <c r="E17" s="18"/>
    </row>
    <row r="18" spans="1:11">
      <c r="B18" s="11" t="s">
        <v>30</v>
      </c>
      <c r="C18" s="14" t="s">
        <v>0</v>
      </c>
      <c r="D18" s="43">
        <f>E13</f>
        <v>44</v>
      </c>
      <c r="E18" s="18"/>
    </row>
    <row r="19" spans="1:11">
      <c r="B19" s="11" t="s">
        <v>38</v>
      </c>
      <c r="C19" s="14" t="s">
        <v>16</v>
      </c>
      <c r="D19" s="44">
        <v>2</v>
      </c>
      <c r="E19" s="18"/>
    </row>
    <row r="20" spans="1:11" ht="21">
      <c r="A20" s="2"/>
      <c r="B20" s="11" t="s">
        <v>31</v>
      </c>
      <c r="C20" s="14" t="s">
        <v>0</v>
      </c>
      <c r="D20" s="45">
        <f>D18/D19</f>
        <v>22</v>
      </c>
      <c r="E20" s="18"/>
      <c r="H20" s="3"/>
      <c r="I20" s="3"/>
      <c r="J20" s="3"/>
      <c r="K20" s="3"/>
    </row>
    <row r="21" spans="1:11" ht="20.25">
      <c r="A21" s="2"/>
      <c r="B21" s="11" t="s">
        <v>29</v>
      </c>
      <c r="C21" s="14" t="s">
        <v>19</v>
      </c>
      <c r="D21" s="44">
        <v>3780</v>
      </c>
      <c r="E21" s="44">
        <v>1800</v>
      </c>
    </row>
    <row r="22" spans="1:11">
      <c r="B22" s="11" t="s">
        <v>20</v>
      </c>
      <c r="C22" s="14" t="s">
        <v>21</v>
      </c>
      <c r="D22" s="44">
        <v>40</v>
      </c>
      <c r="E22" s="44" t="s">
        <v>22</v>
      </c>
    </row>
    <row r="23" spans="1:11">
      <c r="B23" s="12" t="s">
        <v>23</v>
      </c>
      <c r="C23" s="15" t="s">
        <v>24</v>
      </c>
      <c r="D23" s="46">
        <v>100</v>
      </c>
      <c r="E23" s="47"/>
      <c r="H23" s="4"/>
    </row>
    <row r="24" spans="1:11">
      <c r="H24" s="4"/>
    </row>
    <row r="25" spans="1:11">
      <c r="B25" s="10" t="s">
        <v>76</v>
      </c>
      <c r="H25" s="4"/>
    </row>
    <row r="26" spans="1:11">
      <c r="B26" s="21" t="s">
        <v>25</v>
      </c>
      <c r="C26" s="48" t="s">
        <v>17</v>
      </c>
      <c r="D26" s="49"/>
      <c r="E26" s="50"/>
      <c r="H26" s="4"/>
    </row>
    <row r="27" spans="1:11" ht="16.5">
      <c r="B27" s="11" t="s">
        <v>40</v>
      </c>
      <c r="C27" s="51" t="s">
        <v>41</v>
      </c>
      <c r="D27" s="52"/>
      <c r="E27" s="53"/>
      <c r="F27" s="8"/>
      <c r="H27" s="4"/>
    </row>
    <row r="28" spans="1:11">
      <c r="B28" s="18" t="s">
        <v>43</v>
      </c>
      <c r="C28" s="14" t="s">
        <v>0</v>
      </c>
      <c r="D28" s="43">
        <f>E13</f>
        <v>44</v>
      </c>
      <c r="E28" s="54"/>
      <c r="H28" s="4"/>
    </row>
    <row r="29" spans="1:11">
      <c r="B29" s="18" t="s">
        <v>44</v>
      </c>
      <c r="C29" s="14" t="s">
        <v>16</v>
      </c>
      <c r="D29" s="44">
        <v>2</v>
      </c>
      <c r="E29" s="54"/>
      <c r="H29" s="4"/>
    </row>
    <row r="30" spans="1:11">
      <c r="B30" s="18" t="s">
        <v>45</v>
      </c>
      <c r="C30" s="14" t="s">
        <v>0</v>
      </c>
      <c r="D30" s="43">
        <f>D28/2</f>
        <v>22</v>
      </c>
      <c r="E30" s="54"/>
    </row>
    <row r="31" spans="1:11">
      <c r="B31" s="18" t="s">
        <v>46</v>
      </c>
      <c r="C31" s="14" t="s">
        <v>37</v>
      </c>
      <c r="D31" s="55" t="s">
        <v>47</v>
      </c>
      <c r="E31" s="56"/>
    </row>
    <row r="32" spans="1:11">
      <c r="B32" s="18" t="s">
        <v>48</v>
      </c>
      <c r="C32" s="14" t="s">
        <v>0</v>
      </c>
      <c r="D32" s="57">
        <v>37.628999999999998</v>
      </c>
      <c r="E32" s="54"/>
    </row>
    <row r="33" spans="2:5">
      <c r="B33" s="18" t="s">
        <v>42</v>
      </c>
      <c r="C33" s="14" t="s">
        <v>16</v>
      </c>
      <c r="D33" s="58">
        <v>2</v>
      </c>
      <c r="E33" s="54"/>
    </row>
    <row r="34" spans="2:5">
      <c r="B34" s="18" t="s">
        <v>49</v>
      </c>
      <c r="C34" s="14" t="s">
        <v>4</v>
      </c>
      <c r="D34" s="44">
        <v>2850</v>
      </c>
      <c r="E34" s="44">
        <v>1650</v>
      </c>
    </row>
    <row r="35" spans="2:5">
      <c r="B35" s="18" t="s">
        <v>26</v>
      </c>
      <c r="C35" s="23" t="s">
        <v>19</v>
      </c>
      <c r="D35" s="42">
        <v>3236</v>
      </c>
      <c r="E35" s="54"/>
    </row>
    <row r="36" spans="2:5">
      <c r="B36" s="18" t="s">
        <v>50</v>
      </c>
      <c r="C36" s="14" t="s">
        <v>51</v>
      </c>
      <c r="D36" s="36">
        <v>20</v>
      </c>
      <c r="E36" s="44" t="s">
        <v>53</v>
      </c>
    </row>
    <row r="37" spans="2:5">
      <c r="B37" s="19" t="s">
        <v>52</v>
      </c>
      <c r="C37" s="15" t="s">
        <v>27</v>
      </c>
      <c r="D37" s="59">
        <v>3.82</v>
      </c>
      <c r="E37" s="47"/>
    </row>
    <row r="39" spans="2:5">
      <c r="B39" s="10" t="s">
        <v>61</v>
      </c>
      <c r="E39" s="4"/>
    </row>
    <row r="40" spans="2:5">
      <c r="B40" s="21" t="s">
        <v>59</v>
      </c>
      <c r="C40" s="26" t="s">
        <v>60</v>
      </c>
      <c r="D40" s="27"/>
      <c r="E40" s="25"/>
    </row>
    <row r="41" spans="2:5">
      <c r="B41" s="11" t="s">
        <v>54</v>
      </c>
      <c r="C41" s="14" t="s">
        <v>4</v>
      </c>
      <c r="D41" s="43">
        <f>D34*D33</f>
        <v>5700</v>
      </c>
      <c r="E41" s="60">
        <f>E34*D33</f>
        <v>3300</v>
      </c>
    </row>
    <row r="42" spans="2:5">
      <c r="B42" s="11" t="s">
        <v>12</v>
      </c>
      <c r="C42" s="14" t="s">
        <v>13</v>
      </c>
      <c r="D42" s="58">
        <v>4</v>
      </c>
      <c r="E42" s="61"/>
    </row>
    <row r="43" spans="2:5">
      <c r="B43" s="11" t="s">
        <v>55</v>
      </c>
      <c r="C43" s="14" t="s">
        <v>4</v>
      </c>
      <c r="D43" s="45">
        <f>D41/D42</f>
        <v>1425</v>
      </c>
      <c r="E43" s="60">
        <f>E41/D42</f>
        <v>825</v>
      </c>
    </row>
    <row r="44" spans="2:5">
      <c r="B44" s="11" t="s">
        <v>56</v>
      </c>
      <c r="C44" s="14" t="s">
        <v>7</v>
      </c>
      <c r="D44" s="42">
        <v>15</v>
      </c>
      <c r="E44" s="62"/>
    </row>
    <row r="45" spans="2:5">
      <c r="B45" s="11" t="s">
        <v>14</v>
      </c>
      <c r="C45" s="14" t="s">
        <v>2</v>
      </c>
      <c r="D45" s="44">
        <v>7</v>
      </c>
      <c r="E45" s="62"/>
    </row>
    <row r="46" spans="2:5">
      <c r="B46" s="11" t="s">
        <v>57</v>
      </c>
      <c r="C46" s="14" t="s">
        <v>3</v>
      </c>
      <c r="D46" s="63">
        <f>(D43/3600)/D45</f>
        <v>5.6547619047619048E-2</v>
      </c>
      <c r="E46" s="62"/>
    </row>
    <row r="47" spans="2:5" ht="18.75" customHeight="1">
      <c r="B47" s="12" t="s">
        <v>58</v>
      </c>
      <c r="C47" s="15" t="s">
        <v>7</v>
      </c>
      <c r="D47" s="64">
        <f>(D46*4/3.14)^0.5</f>
        <v>0.26839370987441497</v>
      </c>
      <c r="E47" s="65">
        <v>30</v>
      </c>
    </row>
    <row r="48" spans="2:5">
      <c r="B48" s="24"/>
      <c r="C48" s="4"/>
      <c r="D48" s="9"/>
      <c r="E48" s="4"/>
    </row>
    <row r="49" spans="1:7">
      <c r="A49" s="6"/>
      <c r="B49" s="28" t="s">
        <v>62</v>
      </c>
      <c r="C49" s="4"/>
      <c r="D49" s="4"/>
      <c r="E49" s="4"/>
    </row>
    <row r="50" spans="1:7">
      <c r="A50" s="6"/>
      <c r="B50" s="29" t="s">
        <v>68</v>
      </c>
      <c r="C50" s="13" t="s">
        <v>16</v>
      </c>
      <c r="D50" s="69">
        <v>2</v>
      </c>
      <c r="E50" s="66"/>
    </row>
    <row r="51" spans="1:7">
      <c r="B51" s="30" t="s">
        <v>63</v>
      </c>
      <c r="C51" s="22" t="s">
        <v>67</v>
      </c>
      <c r="D51" s="44">
        <v>6</v>
      </c>
      <c r="E51" s="62"/>
    </row>
    <row r="52" spans="1:7">
      <c r="B52" s="30" t="s">
        <v>69</v>
      </c>
      <c r="C52" s="14" t="s">
        <v>16</v>
      </c>
      <c r="D52" s="44">
        <v>2</v>
      </c>
      <c r="E52" s="62"/>
    </row>
    <row r="53" spans="1:7">
      <c r="B53" s="11"/>
      <c r="C53" s="22" t="s">
        <v>67</v>
      </c>
      <c r="D53" s="44">
        <v>6</v>
      </c>
      <c r="E53" s="62"/>
    </row>
    <row r="54" spans="1:7">
      <c r="B54" s="31" t="s">
        <v>64</v>
      </c>
      <c r="C54" s="14" t="s">
        <v>21</v>
      </c>
      <c r="D54" s="58">
        <v>40</v>
      </c>
      <c r="E54" s="70" t="s">
        <v>22</v>
      </c>
    </row>
    <row r="55" spans="1:7" ht="16.5">
      <c r="B55" s="11" t="s">
        <v>70</v>
      </c>
      <c r="C55" s="14" t="s">
        <v>7</v>
      </c>
      <c r="D55" s="58">
        <v>35</v>
      </c>
      <c r="E55" s="62"/>
      <c r="G55" s="8"/>
    </row>
    <row r="56" spans="1:7">
      <c r="B56" s="31" t="s">
        <v>71</v>
      </c>
      <c r="C56" s="14" t="s">
        <v>66</v>
      </c>
      <c r="D56" s="67">
        <f>((D54/100)^2*3.24/4)*10</f>
        <v>1.2960000000000003</v>
      </c>
      <c r="E56" s="62"/>
    </row>
    <row r="57" spans="1:7">
      <c r="B57" s="30" t="s">
        <v>65</v>
      </c>
      <c r="C57" s="14" t="s">
        <v>27</v>
      </c>
      <c r="D57" s="67">
        <f>D51*D50+D53*2+D56*D55</f>
        <v>69.360000000000014</v>
      </c>
      <c r="E57" s="62"/>
    </row>
    <row r="58" spans="1:7">
      <c r="B58" s="31" t="s">
        <v>74</v>
      </c>
      <c r="C58" s="14" t="s">
        <v>72</v>
      </c>
      <c r="D58" s="43">
        <f>8*D20*D50</f>
        <v>352</v>
      </c>
      <c r="E58" s="62"/>
    </row>
    <row r="59" spans="1:7">
      <c r="B59" s="32" t="s">
        <v>73</v>
      </c>
      <c r="C59" s="15" t="s">
        <v>27</v>
      </c>
      <c r="D59" s="68">
        <f>D58-D57</f>
        <v>282.64</v>
      </c>
      <c r="E59" s="71">
        <v>300</v>
      </c>
    </row>
    <row r="60" spans="1:7">
      <c r="C60" s="4"/>
      <c r="D60" s="9"/>
    </row>
    <row r="61" spans="1:7">
      <c r="B61" s="24"/>
    </row>
    <row r="62" spans="1:7">
      <c r="B62" s="24"/>
    </row>
    <row r="66" spans="6:6">
      <c r="F66" s="5"/>
    </row>
    <row r="67" spans="6:6">
      <c r="F67" s="9"/>
    </row>
  </sheetData>
  <sheetProtection password="F3B8" sheet="1" objects="1" scenarios="1" selectLockedCells="1"/>
  <mergeCells count="6">
    <mergeCell ref="C40:D40"/>
    <mergeCell ref="C16:D16"/>
    <mergeCell ref="D31:E31"/>
    <mergeCell ref="B2:F2"/>
    <mergeCell ref="B3:F3"/>
    <mergeCell ref="B4:F4"/>
  </mergeCells>
  <pageMargins left="0.7" right="0.7" top="0.75" bottom="0.75" header="0.3" footer="0.3"/>
  <pageSetup paperSize="9" orientation="portrait" horizontalDpi="0" verticalDpi="0" r:id="rId1"/>
  <drawing r:id="rId2"/>
  <legacyDrawing r:id="rId3"/>
  <oleObjects>
    <oleObject progId="AutoCAD.Drawing.18" shapeId="1026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2026-06-12T10:02:48Z</dcterms:created>
  <dcterms:modified xsi:type="dcterms:W3CDTF">2026-06-24T06:06:53Z</dcterms:modified>
</cp:coreProperties>
</file>