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5" yWindow="-405" windowWidth="1897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K19" i="1"/>
  <c r="K24"/>
  <c r="K16"/>
  <c r="K14"/>
  <c r="J14" s="1"/>
  <c r="K15"/>
  <c r="D31"/>
  <c r="H26"/>
  <c r="E26"/>
  <c r="K17"/>
  <c r="K18"/>
  <c r="J15" l="1"/>
  <c r="K26"/>
  <c r="L14" s="1"/>
  <c r="D32" s="1"/>
  <c r="L15" l="1"/>
  <c r="J16"/>
  <c r="K27"/>
  <c r="G29" s="1"/>
  <c r="J17" l="1"/>
  <c r="J19" s="1"/>
  <c r="L19" s="1"/>
  <c r="L16"/>
  <c r="J18" l="1"/>
  <c r="L17"/>
  <c r="L18" l="1"/>
  <c r="J22" l="1"/>
  <c r="L22" s="1"/>
  <c r="J24" l="1"/>
</calcChain>
</file>

<file path=xl/sharedStrings.xml><?xml version="1.0" encoding="utf-8"?>
<sst xmlns="http://schemas.openxmlformats.org/spreadsheetml/2006/main" count="85" uniqueCount="79">
  <si>
    <t>°C</t>
  </si>
  <si>
    <t>Temperatura interna</t>
  </si>
  <si>
    <t>s</t>
  </si>
  <si>
    <t>C</t>
  </si>
  <si>
    <t>R</t>
  </si>
  <si>
    <t>T.sup.°C</t>
  </si>
  <si>
    <t>pos.</t>
  </si>
  <si>
    <t>Descrizione</t>
  </si>
  <si>
    <t>m</t>
  </si>
  <si>
    <t>W / m K</t>
  </si>
  <si>
    <t>conduttività verso l'esterno</t>
  </si>
  <si>
    <t>Totale</t>
  </si>
  <si>
    <r>
      <t>W / 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</t>
    </r>
  </si>
  <si>
    <r>
      <t>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 / W</t>
    </r>
  </si>
  <si>
    <t>Te=°C</t>
  </si>
  <si>
    <t>Resistenza termica sup. interna</t>
  </si>
  <si>
    <r>
      <t xml:space="preserve">lamda </t>
    </r>
    <r>
      <rPr>
        <sz val="20"/>
        <rFont val="Calibri"/>
        <family val="2"/>
      </rPr>
      <t>λ</t>
    </r>
  </si>
  <si>
    <t>Conducibilità</t>
  </si>
  <si>
    <t>U=</t>
  </si>
  <si>
    <t>Parete interna laterizio</t>
  </si>
  <si>
    <t xml:space="preserve">) e le temperature dell'aria. La formula principale per la temperatura interna è: </t>
  </si>
  <si>
    <t>. </t>
  </si>
  <si>
    <t>Componenti della Formula:</t>
  </si>
  <si>
    <t xml:space="preserve">: Temperatura aria interna (es. </t>
  </si>
  <si>
    <t>).</t>
  </si>
  <si>
    <t xml:space="preserve">: Temperatura aria esterna (es. </t>
  </si>
  <si>
    <t>: Trasmittanza termica della parete [</t>
  </si>
  <si>
    <t>].</t>
  </si>
  <si>
    <t xml:space="preserve">: Resistenza termica superficiale interna, solitamente </t>
  </si>
  <si>
    <t>Esempio di Calcolo (</t>
  </si>
  <si>
    <t>):</t>
  </si>
  <si>
    <t xml:space="preserve">Con una parete con </t>
  </si>
  <si>
    <t xml:space="preserve">, </t>
  </si>
  <si>
    <t xml:space="preserve">e </t>
  </si>
  <si>
    <t>:</t>
  </si>
  <si>
    <t xml:space="preserve">1. Differenza </t>
  </si>
  <si>
    <t>.</t>
  </si>
  <si>
    <t>Per la temperatura superficiale esterna (</t>
  </si>
  <si>
    <t xml:space="preserve">), si usa </t>
  </si>
  <si>
    <t xml:space="preserve">(solitamente </t>
  </si>
  <si>
    <t xml:space="preserve">): </t>
  </si>
  <si>
    <t xml:space="preserve">. Una temperatura superficiale interna troppo bassa (es. &lt; </t>
  </si>
  <si>
    <t xml:space="preserve">con </t>
  </si>
  <si>
    <t>interni) indica una scarsa coibentazione e rischio condensa. </t>
  </si>
  <si>
    <t>Calcolo trasmittanza U con la temperatura superficiale interna</t>
  </si>
  <si>
    <t>12 dic 2022 — esempio con muratura BEN isolata (temepratura superficiale interna 19 °C circa) * 20°C – 19,5 °C / [0,13 * (temperatura interna 20...</t>
  </si>
  <si>
    <t>espertoCasaClima</t>
  </si>
  <si>
    <t>Progettare la temperatura superficiale interna - espertoCasaClima</t>
  </si>
  <si>
    <t>25 gen 2013 — Prendiamo una casa con pareti di 30cm di spessore in laterizio pieno: U= 1,80 W/mqK circa, o anche peggio. * 20°C – (1,80 * 0,13) ...</t>
  </si>
  <si>
    <t>Trasmittanza termica, cos'è e come si calcola - BibLus</t>
  </si>
  <si>
    <t>7 set 2023 — La formula per il calcolo della trasmittanza termica è la seguente: * U = 1/Rt (espressa in W/m2K) * R = d/λ (espressa in m² K/W) ...</t>
  </si>
  <si>
    <t>ACCA software</t>
  </si>
  <si>
    <t>Mostra tutto</t>
  </si>
  <si>
    <t>.1</t>
  </si>
  <si>
    <t>.2</t>
  </si>
  <si>
    <t>.3</t>
  </si>
  <si>
    <t>.4</t>
  </si>
  <si>
    <t>.5</t>
  </si>
  <si>
    <t>.6</t>
  </si>
  <si>
    <t>.7</t>
  </si>
  <si>
    <t>TRASMITTANZA TERMICA INVOLUCRO EDILIZIO</t>
  </si>
  <si>
    <t>Art 28 Legge 10/91 conformità Legge D.Lgs 2005 n° 192</t>
  </si>
  <si>
    <t>Località</t>
  </si>
  <si>
    <t>Temperatura minima  esterna</t>
  </si>
  <si>
    <t>Camera d'aria</t>
  </si>
  <si>
    <t>Ts  temp.superficie parete     °C</t>
  </si>
  <si>
    <t>Edificio</t>
  </si>
  <si>
    <t xml:space="preserve">     Zona climatica </t>
  </si>
  <si>
    <t>Muratura blocchi Poroton  laterizio</t>
  </si>
  <si>
    <t>Verniciatira parete</t>
  </si>
  <si>
    <t>D.M. 28/10/2025</t>
  </si>
  <si>
    <t xml:space="preserve">Intonaco esterno </t>
  </si>
  <si>
    <t>Intonaco  interno</t>
  </si>
  <si>
    <t>Ta temp. Ambiente               °C</t>
  </si>
  <si>
    <t>Como</t>
  </si>
  <si>
    <t>costruzione anni 1960</t>
  </si>
  <si>
    <t>Faq.5061.2</t>
  </si>
  <si>
    <t>UNI10344</t>
  </si>
  <si>
    <t>UNI 10344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</si>
</sst>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3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vertAlign val="superscript"/>
      <sz val="2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20"/>
      <name val="Calibri"/>
      <family val="2"/>
    </font>
    <font>
      <sz val="20"/>
      <color theme="0"/>
      <name val="Arial Narrow"/>
      <family val="2"/>
    </font>
    <font>
      <sz val="24"/>
      <name val="Arial Narrow"/>
      <family val="2"/>
    </font>
    <font>
      <sz val="28"/>
      <color rgb="FF0070C0"/>
      <name val="Arial Black"/>
      <family val="2"/>
    </font>
    <font>
      <i/>
      <sz val="16"/>
      <name val="Arial"/>
      <family val="2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24"/>
      <name val="Arial Narrow"/>
      <family val="2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0F9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 applyBorder="1"/>
    <xf numFmtId="0" fontId="12" fillId="0" borderId="0" xfId="0" applyFont="1" applyFill="1"/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2" fillId="0" borderId="0" xfId="0" applyFont="1" applyFill="1" applyBorder="1"/>
    <xf numFmtId="0" fontId="22" fillId="0" borderId="0" xfId="0" applyFont="1" applyFill="1" applyBorder="1"/>
    <xf numFmtId="0" fontId="5" fillId="0" borderId="0" xfId="0" applyFont="1"/>
    <xf numFmtId="0" fontId="0" fillId="0" borderId="0" xfId="0" applyAlignment="1">
      <alignment horizontal="left" indent="1" readingOrder="1"/>
    </xf>
    <xf numFmtId="0" fontId="5" fillId="0" borderId="0" xfId="0" applyFont="1" applyAlignment="1">
      <alignment horizontal="left" indent="1" readingOrder="1"/>
    </xf>
    <xf numFmtId="0" fontId="0" fillId="0" borderId="0" xfId="0" applyAlignment="1">
      <alignment horizontal="left" indent="1"/>
    </xf>
    <xf numFmtId="20" fontId="14" fillId="0" borderId="6" xfId="0" applyNumberFormat="1" applyFont="1" applyBorder="1" applyAlignment="1">
      <alignment horizontal="left"/>
    </xf>
    <xf numFmtId="0" fontId="14" fillId="0" borderId="6" xfId="0" applyFont="1" applyBorder="1"/>
    <xf numFmtId="0" fontId="14" fillId="0" borderId="7" xfId="0" applyFont="1" applyBorder="1"/>
    <xf numFmtId="0" fontId="14" fillId="0" borderId="4" xfId="0" applyFont="1" applyBorder="1"/>
    <xf numFmtId="0" fontId="14" fillId="0" borderId="8" xfId="0" applyFont="1" applyBorder="1"/>
    <xf numFmtId="0" fontId="14" fillId="0" borderId="5" xfId="0" applyFont="1" applyBorder="1"/>
    <xf numFmtId="0" fontId="14" fillId="0" borderId="6" xfId="0" applyFont="1" applyBorder="1" applyAlignment="1">
      <alignment horizontal="center"/>
    </xf>
    <xf numFmtId="9" fontId="14" fillId="0" borderId="6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/>
    </xf>
    <xf numFmtId="0" fontId="14" fillId="0" borderId="0" xfId="0" applyFont="1" applyBorder="1"/>
    <xf numFmtId="0" fontId="14" fillId="0" borderId="0" xfId="0" applyFont="1" applyFill="1" applyBorder="1"/>
    <xf numFmtId="20" fontId="14" fillId="0" borderId="6" xfId="0" applyNumberFormat="1" applyFont="1" applyBorder="1" applyAlignment="1">
      <alignment horizontal="center" vertical="center"/>
    </xf>
    <xf numFmtId="20" fontId="14" fillId="0" borderId="0" xfId="0" applyNumberFormat="1" applyFont="1" applyBorder="1" applyAlignment="1">
      <alignment horizontal="left"/>
    </xf>
    <xf numFmtId="0" fontId="14" fillId="0" borderId="3" xfId="0" applyFont="1" applyBorder="1"/>
    <xf numFmtId="0" fontId="15" fillId="0" borderId="0" xfId="0" applyFont="1" applyBorder="1"/>
    <xf numFmtId="0" fontId="14" fillId="0" borderId="9" xfId="0" applyFont="1" applyFill="1" applyBorder="1"/>
    <xf numFmtId="0" fontId="10" fillId="3" borderId="5" xfId="0" applyFont="1" applyFill="1" applyBorder="1" applyAlignment="1">
      <alignment horizontal="center"/>
    </xf>
    <xf numFmtId="0" fontId="6" fillId="3" borderId="5" xfId="0" applyFont="1" applyFill="1" applyBorder="1" applyProtection="1"/>
    <xf numFmtId="165" fontId="24" fillId="3" borderId="5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6" fillId="3" borderId="6" xfId="0" applyFont="1" applyFill="1" applyBorder="1" applyProtection="1"/>
    <xf numFmtId="165" fontId="24" fillId="3" borderId="6" xfId="0" applyNumberFormat="1" applyFont="1" applyFill="1" applyBorder="1" applyAlignment="1">
      <alignment horizontal="center"/>
    </xf>
    <xf numFmtId="0" fontId="10" fillId="0" borderId="6" xfId="0" applyFont="1" applyBorder="1"/>
    <xf numFmtId="0" fontId="10" fillId="2" borderId="6" xfId="0" applyFont="1" applyFill="1" applyBorder="1" applyAlignment="1" applyProtection="1">
      <alignment horizontal="center" vertical="center"/>
      <protection locked="0" hidden="1"/>
    </xf>
    <xf numFmtId="0" fontId="7" fillId="2" borderId="6" xfId="0" applyFont="1" applyFill="1" applyBorder="1" applyAlignment="1" applyProtection="1">
      <alignment horizontal="center" vertical="center"/>
      <protection locked="0" hidden="1"/>
    </xf>
    <xf numFmtId="0" fontId="11" fillId="3" borderId="6" xfId="0" applyFont="1" applyFill="1" applyBorder="1" applyAlignment="1">
      <alignment horizontal="center"/>
    </xf>
    <xf numFmtId="0" fontId="10" fillId="0" borderId="7" xfId="0" applyFont="1" applyBorder="1"/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7" fillId="0" borderId="0" xfId="0" applyFont="1" applyBorder="1"/>
    <xf numFmtId="0" fontId="21" fillId="0" borderId="0" xfId="0" applyFont="1" applyBorder="1"/>
    <xf numFmtId="20" fontId="17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20" fontId="0" fillId="0" borderId="0" xfId="0" applyNumberFormat="1" applyBorder="1"/>
    <xf numFmtId="0" fontId="19" fillId="0" borderId="0" xfId="0" applyFont="1" applyBorder="1"/>
    <xf numFmtId="0" fontId="5" fillId="0" borderId="0" xfId="0" applyFont="1" applyBorder="1"/>
    <xf numFmtId="20" fontId="18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indent="1" readingOrder="1"/>
    </xf>
    <xf numFmtId="0" fontId="25" fillId="0" borderId="0" xfId="0" applyFont="1" applyBorder="1"/>
    <xf numFmtId="20" fontId="20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20" fontId="20" fillId="0" borderId="0" xfId="0" applyNumberFormat="1" applyFont="1" applyBorder="1" applyAlignment="1"/>
    <xf numFmtId="0" fontId="1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5" fillId="3" borderId="5" xfId="0" applyFont="1" applyFill="1" applyBorder="1" applyAlignment="1">
      <alignment horizontal="center" vertical="center"/>
    </xf>
    <xf numFmtId="2" fontId="25" fillId="3" borderId="7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0" fillId="0" borderId="0" xfId="0" applyFill="1" applyBorder="1" applyProtection="1"/>
    <xf numFmtId="1" fontId="2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0" fillId="3" borderId="6" xfId="0" applyFill="1" applyBorder="1" applyProtection="1"/>
    <xf numFmtId="0" fontId="10" fillId="0" borderId="0" xfId="0" applyFont="1" applyBorder="1" applyAlignment="1">
      <alignment horizontal="center" vertical="center"/>
    </xf>
    <xf numFmtId="20" fontId="14" fillId="0" borderId="7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164" fontId="29" fillId="0" borderId="0" xfId="0" applyNumberFormat="1" applyFont="1" applyBorder="1" applyAlignment="1">
      <alignment horizontal="center"/>
    </xf>
    <xf numFmtId="0" fontId="10" fillId="3" borderId="5" xfId="0" applyFont="1" applyFill="1" applyBorder="1" applyAlignment="1" applyProtection="1">
      <alignment horizontal="center"/>
      <protection hidden="1"/>
    </xf>
    <xf numFmtId="0" fontId="10" fillId="3" borderId="6" xfId="0" applyFont="1" applyFill="1" applyBorder="1" applyAlignment="1" applyProtection="1">
      <alignment horizontal="center"/>
      <protection hidden="1"/>
    </xf>
    <xf numFmtId="0" fontId="6" fillId="3" borderId="6" xfId="0" applyFont="1" applyFill="1" applyBorder="1" applyProtection="1">
      <protection hidden="1"/>
    </xf>
    <xf numFmtId="0" fontId="7" fillId="3" borderId="6" xfId="0" applyFont="1" applyFill="1" applyBorder="1" applyAlignment="1" applyProtection="1">
      <alignment horizontal="center"/>
      <protection hidden="1"/>
    </xf>
    <xf numFmtId="0" fontId="0" fillId="3" borderId="6" xfId="0" applyFill="1" applyBorder="1" applyProtection="1">
      <protection hidden="1"/>
    </xf>
    <xf numFmtId="0" fontId="10" fillId="4" borderId="5" xfId="0" applyFont="1" applyFill="1" applyBorder="1" applyAlignment="1" applyProtection="1">
      <alignment horizontal="center"/>
      <protection locked="0" hidden="1"/>
    </xf>
    <xf numFmtId="0" fontId="10" fillId="4" borderId="6" xfId="0" applyFont="1" applyFill="1" applyBorder="1" applyAlignment="1" applyProtection="1">
      <alignment horizontal="center"/>
      <protection locked="0" hidden="1"/>
    </xf>
    <xf numFmtId="0" fontId="7" fillId="4" borderId="6" xfId="0" applyFont="1" applyFill="1" applyBorder="1" applyAlignment="1" applyProtection="1">
      <alignment horizontal="center" vertical="center"/>
      <protection locked="0" hidden="1"/>
    </xf>
    <xf numFmtId="0" fontId="0" fillId="4" borderId="6" xfId="0" applyFill="1" applyBorder="1" applyProtection="1">
      <protection locked="0" hidden="1"/>
    </xf>
    <xf numFmtId="165" fontId="10" fillId="3" borderId="5" xfId="0" applyNumberFormat="1" applyFont="1" applyFill="1" applyBorder="1" applyAlignment="1" applyProtection="1">
      <alignment horizontal="center"/>
      <protection hidden="1"/>
    </xf>
    <xf numFmtId="2" fontId="10" fillId="3" borderId="5" xfId="0" applyNumberFormat="1" applyFont="1" applyFill="1" applyBorder="1" applyAlignment="1" applyProtection="1">
      <alignment horizontal="center" vertical="center"/>
      <protection hidden="1"/>
    </xf>
    <xf numFmtId="165" fontId="10" fillId="3" borderId="6" xfId="0" applyNumberFormat="1" applyFont="1" applyFill="1" applyBorder="1" applyAlignment="1" applyProtection="1">
      <alignment horizontal="center"/>
      <protection hidden="1"/>
    </xf>
    <xf numFmtId="2" fontId="24" fillId="3" borderId="6" xfId="0" applyNumberFormat="1" applyFont="1" applyFill="1" applyBorder="1" applyAlignment="1" applyProtection="1">
      <alignment horizontal="center" vertical="center"/>
      <protection hidden="1"/>
    </xf>
    <xf numFmtId="2" fontId="10" fillId="3" borderId="6" xfId="0" applyNumberFormat="1" applyFont="1" applyFill="1" applyBorder="1" applyAlignment="1" applyProtection="1">
      <alignment horizontal="center"/>
      <protection hidden="1"/>
    </xf>
    <xf numFmtId="2" fontId="10" fillId="3" borderId="6" xfId="0" applyNumberFormat="1" applyFont="1" applyFill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protection locked="0"/>
    </xf>
    <xf numFmtId="0" fontId="10" fillId="4" borderId="6" xfId="0" applyFont="1" applyFill="1" applyBorder="1" applyProtection="1">
      <protection locked="0"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 applyBorder="1" applyAlignment="1" applyProtection="1">
      <alignment horizontal="center" vertical="center"/>
      <protection locked="0" hidden="1"/>
    </xf>
    <xf numFmtId="165" fontId="30" fillId="3" borderId="1" xfId="0" applyNumberFormat="1" applyFont="1" applyFill="1" applyBorder="1" applyAlignment="1" applyProtection="1">
      <alignment horizontal="center" vertical="center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" fillId="0" borderId="0" xfId="0" applyFont="1" applyAlignment="1" applyProtection="1">
      <alignment horizontal="center"/>
    </xf>
    <xf numFmtId="0" fontId="31" fillId="0" borderId="0" xfId="0" applyFont="1" applyFill="1" applyBorder="1" applyAlignment="1" applyProtection="1">
      <alignment horizontal="right"/>
    </xf>
    <xf numFmtId="0" fontId="32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14" fillId="0" borderId="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8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D0F9F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619125</xdr:colOff>
      <xdr:row>1</xdr:row>
      <xdr:rowOff>444500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14295438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 editAs="oneCell">
    <xdr:from>
      <xdr:col>7</xdr:col>
      <xdr:colOff>0</xdr:colOff>
      <xdr:row>30</xdr:row>
      <xdr:rowOff>0</xdr:rowOff>
    </xdr:from>
    <xdr:to>
      <xdr:col>10</xdr:col>
      <xdr:colOff>304800</xdr:colOff>
      <xdr:row>30</xdr:row>
      <xdr:rowOff>304800</xdr:rowOff>
    </xdr:to>
    <xdr:sp macro="" textlink="">
      <xdr:nvSpPr>
        <xdr:cNvPr id="4" name="AutoShape 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08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10</xdr:col>
      <xdr:colOff>304800</xdr:colOff>
      <xdr:row>32</xdr:row>
      <xdr:rowOff>304800</xdr:rowOff>
    </xdr:to>
    <xdr:sp macro="" textlink="">
      <xdr:nvSpPr>
        <xdr:cNvPr id="5" name="AutoShape 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84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10</xdr:col>
      <xdr:colOff>304800</xdr:colOff>
      <xdr:row>34</xdr:row>
      <xdr:rowOff>304800</xdr:rowOff>
    </xdr:to>
    <xdr:sp macro="" textlink="">
      <xdr:nvSpPr>
        <xdr:cNvPr id="6" name="AutoShape 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96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37</xdr:row>
      <xdr:rowOff>304800</xdr:rowOff>
    </xdr:to>
    <xdr:sp macro="" textlink="">
      <xdr:nvSpPr>
        <xdr:cNvPr id="1028" name="AutoShape 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0373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10</xdr:col>
      <xdr:colOff>304800</xdr:colOff>
      <xdr:row>42</xdr:row>
      <xdr:rowOff>304800</xdr:rowOff>
    </xdr:to>
    <xdr:sp macro="" textlink="">
      <xdr:nvSpPr>
        <xdr:cNvPr id="1029" name="AutoShape 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113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10</xdr:col>
      <xdr:colOff>304800</xdr:colOff>
      <xdr:row>49</xdr:row>
      <xdr:rowOff>304800</xdr:rowOff>
    </xdr:to>
    <xdr:sp macro="" textlink="">
      <xdr:nvSpPr>
        <xdr:cNvPr id="1030" name="AutoShape 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265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10</xdr:col>
      <xdr:colOff>304800</xdr:colOff>
      <xdr:row>60</xdr:row>
      <xdr:rowOff>304800</xdr:rowOff>
    </xdr:to>
    <xdr:sp macro="" textlink="">
      <xdr:nvSpPr>
        <xdr:cNvPr id="1031" name="AutoShape 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380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10</xdr:col>
      <xdr:colOff>304800</xdr:colOff>
      <xdr:row>62</xdr:row>
      <xdr:rowOff>304800</xdr:rowOff>
    </xdr:to>
    <xdr:sp macro="" textlink="">
      <xdr:nvSpPr>
        <xdr:cNvPr id="1032" name="AutoShape 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4564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10</xdr:col>
      <xdr:colOff>304800</xdr:colOff>
      <xdr:row>64</xdr:row>
      <xdr:rowOff>304800</xdr:rowOff>
    </xdr:to>
    <xdr:sp macro="" textlink="">
      <xdr:nvSpPr>
        <xdr:cNvPr id="1033" name="AutoShape 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5326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10</xdr:col>
      <xdr:colOff>304800</xdr:colOff>
      <xdr:row>66</xdr:row>
      <xdr:rowOff>304800</xdr:rowOff>
    </xdr:to>
    <xdr:sp macro="" textlink="">
      <xdr:nvSpPr>
        <xdr:cNvPr id="1034" name="AutoShape 1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08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10</xdr:col>
      <xdr:colOff>304800</xdr:colOff>
      <xdr:row>68</xdr:row>
      <xdr:rowOff>304800</xdr:rowOff>
    </xdr:to>
    <xdr:sp macro="" textlink="">
      <xdr:nvSpPr>
        <xdr:cNvPr id="1035" name="AutoShape 1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85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10</xdr:col>
      <xdr:colOff>304800</xdr:colOff>
      <xdr:row>70</xdr:row>
      <xdr:rowOff>304800</xdr:rowOff>
    </xdr:to>
    <xdr:sp macro="" textlink="">
      <xdr:nvSpPr>
        <xdr:cNvPr id="1036" name="AutoShape 1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761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10</xdr:col>
      <xdr:colOff>304800</xdr:colOff>
      <xdr:row>72</xdr:row>
      <xdr:rowOff>304800</xdr:rowOff>
    </xdr:to>
    <xdr:sp macro="" textlink="">
      <xdr:nvSpPr>
        <xdr:cNvPr id="1037" name="AutoShape 1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856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10</xdr:col>
      <xdr:colOff>304800</xdr:colOff>
      <xdr:row>76</xdr:row>
      <xdr:rowOff>304800</xdr:rowOff>
    </xdr:to>
    <xdr:sp macro="" textlink="">
      <xdr:nvSpPr>
        <xdr:cNvPr id="1038" name="AutoShape 1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085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10</xdr:col>
      <xdr:colOff>304800</xdr:colOff>
      <xdr:row>79</xdr:row>
      <xdr:rowOff>304800</xdr:rowOff>
    </xdr:to>
    <xdr:sp macro="" textlink="">
      <xdr:nvSpPr>
        <xdr:cNvPr id="1039" name="AutoShape 1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256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10</xdr:col>
      <xdr:colOff>304800</xdr:colOff>
      <xdr:row>81</xdr:row>
      <xdr:rowOff>304800</xdr:rowOff>
    </xdr:to>
    <xdr:sp macro="" textlink="">
      <xdr:nvSpPr>
        <xdr:cNvPr id="1040" name="AutoShape 1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370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10</xdr:col>
      <xdr:colOff>304800</xdr:colOff>
      <xdr:row>83</xdr:row>
      <xdr:rowOff>304800</xdr:rowOff>
    </xdr:to>
    <xdr:sp macro="" textlink="">
      <xdr:nvSpPr>
        <xdr:cNvPr id="1041" name="AutoShape 1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485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10</xdr:col>
      <xdr:colOff>304800</xdr:colOff>
      <xdr:row>87</xdr:row>
      <xdr:rowOff>304800</xdr:rowOff>
    </xdr:to>
    <xdr:sp macro="" textlink="">
      <xdr:nvSpPr>
        <xdr:cNvPr id="1042" name="AutoShape 1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713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10</xdr:col>
      <xdr:colOff>304800</xdr:colOff>
      <xdr:row>90</xdr:row>
      <xdr:rowOff>304800</xdr:rowOff>
    </xdr:to>
    <xdr:sp macro="" textlink="">
      <xdr:nvSpPr>
        <xdr:cNvPr id="1043" name="AutoShape 1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8852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10</xdr:col>
      <xdr:colOff>304800</xdr:colOff>
      <xdr:row>94</xdr:row>
      <xdr:rowOff>304800</xdr:rowOff>
    </xdr:to>
    <xdr:sp macro="" textlink="">
      <xdr:nvSpPr>
        <xdr:cNvPr id="1044" name="AutoShape 2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1138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10</xdr:col>
      <xdr:colOff>304800</xdr:colOff>
      <xdr:row>96</xdr:row>
      <xdr:rowOff>304800</xdr:rowOff>
    </xdr:to>
    <xdr:sp macro="" textlink="">
      <xdr:nvSpPr>
        <xdr:cNvPr id="1045" name="AutoShape 2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228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10</xdr:col>
      <xdr:colOff>304800</xdr:colOff>
      <xdr:row>98</xdr:row>
      <xdr:rowOff>304800</xdr:rowOff>
    </xdr:to>
    <xdr:sp macro="" textlink="">
      <xdr:nvSpPr>
        <xdr:cNvPr id="1046" name="AutoShape 2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3424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10</xdr:col>
      <xdr:colOff>304800</xdr:colOff>
      <xdr:row>100</xdr:row>
      <xdr:rowOff>304800</xdr:rowOff>
    </xdr:to>
    <xdr:sp macro="" textlink="">
      <xdr:nvSpPr>
        <xdr:cNvPr id="1047" name="AutoShape 2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456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10</xdr:col>
      <xdr:colOff>304800</xdr:colOff>
      <xdr:row>102</xdr:row>
      <xdr:rowOff>304800</xdr:rowOff>
    </xdr:to>
    <xdr:sp macro="" textlink="">
      <xdr:nvSpPr>
        <xdr:cNvPr id="1048" name="AutoShape 2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5710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10</xdr:col>
      <xdr:colOff>304800</xdr:colOff>
      <xdr:row>104</xdr:row>
      <xdr:rowOff>304800</xdr:rowOff>
    </xdr:to>
    <xdr:sp macro="" textlink="">
      <xdr:nvSpPr>
        <xdr:cNvPr id="1049" name="AutoShape 2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6853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10</xdr:col>
      <xdr:colOff>304800</xdr:colOff>
      <xdr:row>109</xdr:row>
      <xdr:rowOff>304800</xdr:rowOff>
    </xdr:to>
    <xdr:sp macro="" textlink="">
      <xdr:nvSpPr>
        <xdr:cNvPr id="1050" name="img-qbqrac-HOM2J9u8PnOOcsQ8_25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4971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10</xdr:col>
      <xdr:colOff>304800</xdr:colOff>
      <xdr:row>112</xdr:row>
      <xdr:rowOff>304800</xdr:rowOff>
    </xdr:to>
    <xdr:sp macro="" textlink="">
      <xdr:nvSpPr>
        <xdr:cNvPr id="1051" name="img-qbqrac-HOM2J9u8PnOOcsQ8_27" descr="data:image/jpeg;base64,/9j/4AAQSkZJRgABAQAAAQABAAD/2wCEAAkGBwgHBgkIBwgKCgkLDRYPDQwMDRsUFRAWIB0iIiAdHx8kKDQsJCYxJx8fLT0tMTU3Ojo6Iys/RD84QzQ5OjcBCgoKDQwNGg8PGjclHyU3Nzc3Nzc3Nzc3Nzc3Nzc3Nzc3Nzc3Nzc3Nzc3Nzc3Nzc3Nzc3Nzc3Nzc3Nzc3Nzc3N//AABEIAFIAUgMBIgACEQEDEQH/xAAbAAABBQEBAAAAAAAAAAAAAAADAAIEBQYHAf/EADoQAAIBAwIFAQQHBQkAAAAAAAECAwAEEQUSBiExQWETIiNRwQcUQlJxcoEyU5Gx4RUzNDU2YnOCof/EABoBAAMBAQEBAAAAAAAAAAAAAAACAwEEBQb/xAAgEQADAAICAgMBAAAAAAAAAAAAAQIDERIhBDETQVEF/9oADAMBAAIRAxEAPwB8SbIwmc04lFj3uQqAZJNEZSCRg4/Gq3WZFW3jB3FM+0M/Cua3xWzu8XD8+Wcf6RdRvonUGP0zg/e9qqRtZg+srFJGyDdncas+IL2xkghSygZAFBY5zzrEXjZmI6ipRbdHr+X4OHHh3K7N5bZ9eMqMjPUVpow2AxxyHLlWE4f4mtbXTxFeRyPND7K7ADuXtU4cd2+cLYzY8uK6FLZ8/a4vRp7mNcnd3+FB+rbpAcKUXoBVRHxrps2BNFPF52hqsrHWdNvXAguo956Anaf4Gt4sXZM2jLEYA6fjSCIykBcnvnvUkRAAchmnLGAc7RW6Aji2OOopVK2ilWGEPe+TlTj9KqtcjuXtpJIow6xxk7c9T1q6XsCeVOt7c3V1FEOW9wKSpVLTOjDmrDfOfZlbzRZ5dQls4JY5ZIjCgDjG5nBPL8KobjTruK3Fy2nzPC7tGr4XYxBIPTn1BrZaZKZ/pBvGPNBJux+UNinSRSHgnTHTBK3kjNnsC7Uixzvo7K/pZ6nVM5Td3MgkMfpiNeuAOdCWUnme9aj6QNG/s/U4p4xuS4j3MR2bxWXFdUaSPNy3V1thVkIoiykHmM0FTT16+KckXOl8Q6jpp91IXj/dycx/Stvo/EkGqRlUUpcAZaI/L4iuaA0e3leGRZYmKupyrDsaxzs1M6v60v7t/wDylWfh4wt/RT1B7e0bunXvXlT4sbZplwQCe3SrHQ0zqPqN0iRm+XzqrDlIUE7hZCMlfFSDqEdlouoXIIzhY1Pck86kOl2UPDcbDUtTvmP7cs+zyqx4J/jWj0yyW44NtEcAJvkdmPQe21VWl2rQWFnuUoZLG4kII6lmJ+dafZHY8Dqk7iMLZkk57tk/Oll9jtdHN+MtVtNUlS3t43l9NdgfGMnxWBuYXtrh4ZFKuhwVIwRXUOFTY8PWEup6wVinlb3CEZkZcdVX51z7iCa3ur+e6t96+rKWKO2W510SRorhRFNCDU5GHP8AGn2KHBp6nPKgiQU9ZAK0CYttKVBATBH3xSqN6q/CvazQHXmy828r189qg8X+74dt4w3tSytJj44GBU4Eg9/0qJxuEW2tA5xsjEe7spbma5a9Fl7DaeZm15tKmkbEloJbYleWx0G4A+DnlQuM+I4rZ106we2+q20TMZ3956b88DHQnlyq246ubPR7CK7lT1J4omitwjbWViMD9K4NdzM5WAkiOLqueTNWxPYVWi41HWZL2R2DO5kb2ppD7yTzn7I/2iqmZNszKOx5V5agsgLfe5Ue9U+sGP2hVl0S2AC09BTRTlp0YFB8U8AUMDpThWge7fFKvceTSoA7JAA0irkDLAc6Bx1BFatcXs6tJaxsjNGG5bgRz5eMcqaAMZQnkcg5NC1mKTWECXVxKAOuzABHmuVlUyNx1dpNY3mt3JV7eHCafFjO+R84c/HAzyrA8PcH3+sQG7lkS3tMHEj5JY+B3NarXtKjn0BdOsmkHoTLMyZydgBHLzzJx4rZapZLa6HbJpgZIkg2q4wWCY5EDsfNHLSDWzkc1nbR6tBZ28j+j66RGQgZyWAJA/WhcQ2n1K9e3zn0pGQE0a5229+fSXAimUrk5JIYHr8asPpBt/R4hvlGf70MM+RVExGjKinCm4xThiqoUKOlOWhCnLWgFpUPBpUAdZ+1Xsv7aV5SrmY55B/ipPyr860Wje1o43c/cN1/MaVKp0Uk4zqX+Yz/APOP51dfSZ/qG7/6fypUqsvoRmLPave1KlVkTHCidx+FeUq0B1KlSoA//9k="/>
        <xdr:cNvSpPr>
          <a:spLocks noChangeAspect="1" noChangeArrowheads="1"/>
        </xdr:cNvSpPr>
      </xdr:nvSpPr>
      <xdr:spPr bwMode="auto">
        <a:xfrm>
          <a:off x="9658350" y="5142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10</xdr:col>
      <xdr:colOff>304800</xdr:colOff>
      <xdr:row>115</xdr:row>
      <xdr:rowOff>304800</xdr:rowOff>
    </xdr:to>
    <xdr:sp macro="" textlink="">
      <xdr:nvSpPr>
        <xdr:cNvPr id="1052" name="img-qbqrac-HOM2J9u8PnOOcsQ8_29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5313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10</xdr:col>
      <xdr:colOff>304800</xdr:colOff>
      <xdr:row>117</xdr:row>
      <xdr:rowOff>304800</xdr:rowOff>
    </xdr:to>
    <xdr:sp macro="" textlink="">
      <xdr:nvSpPr>
        <xdr:cNvPr id="1053" name="img-qbqrac-HOM2J9u8PnOOcsQ8_31" descr="data:image/jpeg;base64,/9j/4AAQSkZJRgABAQAAAQABAAD/2wCEAAkGBwgHBgkIBwgKCgkLDRYPDQwMDRsUFRAWIB0iIiAdHx8kKDQsJCYxJx8fLT0tMTU3Ojo6Iys/RD84QzQ5OjcBCgoKDQwNGg8PGjclHyU3Nzc3Nzc3Nzc3Nzc3Nzc3Nzc3Nzc3Nzc3Nzc3Nzc3Nzc3Nzc3Nzc3Nzc3Nzc3Nzc3N//AABEIAFIAUgMBIgACEQEDEQH/xAAcAAABBQEBAQAAAAAAAAAAAAAFAAECAwYEBwj/xAA8EAACAQIEAwMICAUFAAAAAAABAgMAEQQFEiExQVETImEGFCMycYGRoRVCUrHB0fDxYnKys+EHMzWS4v/EABkBAAMBAQEAAAAAAAAAAAAAAAEDBAIABf/EACMRAAIBBAEEAwEAAAAAAAAAAAABAgMRITESMkFRYRMikQT/2gAMAwEAAhEDEQA/ABuaaWxha4Gw2tflVMagd5RpXiDwqWYahjCyxmRRxAI4WqEDxyd1G1fw/ZqHuWLRYtyBpHGrLD30iLGxvepAgX1ACuCMBuTte1OtjzsKRWwP1hbktShVEjA036LzonCFgONxfwq2OSMuE1C58KSKNO9wfskVcBAgBuQwO9lrjhipv3NwD7Ku2VSzX0gXtbekrx8ddlHE0pZIkw8kkjsFXvAnqOHztXWOv2L0dNC9o0Mb2GpGmF1PQ0q6YsbHLEkkuRYZ3dQzMYFOonieFKsc/Y3hHwVZ9kX0hCc0ylmKsuqaFOIPMgcx4Vl4lVIz63XVfetLkebHKceYWY9lq7tzy6UYzryewueMuMyUomIYFpUBsjeJ6MT8a2o31sW5WXoxYa9rMbfOpKV40xhkjlaKVTHIhIZW2II5VNF9HpJQm/IUDsDFVY3+t1vTlEBBAt42qcmMwWVYZ8VjlM2ptEUK8WbnV0WaYVoy2MyaSCAi5lRtdh7t/hU0q7i3aDf4NVNtbIoxVb21D7VWRFW4EPfmeVWzwCKReyKvBIuuJwbhlNMqqNgqqegFUQmpx5IS007MkCU7oC9d65sLfPMfFDEt8JEwJPKRvyFcWLnlx+JbA4VWCqR2rjYMDwArR5ei5XgikIHbMLC3Lxrm7vijaVlyYd+lMvg9FpJ7Pu3C7G21NWfEYsNhSrXH0Y5gfMgvb6CbavnRzyWzFsEkQh3hBs/j7fzoLmpWPEhuenhXFgcUsUyuNZJNyDcj21uMlGQtxcom08qcCuYoc1wylJFS00TDcgEjV7etZaNhba+9aqPG64I50cdom1vtAuDb76BZthjhJJZIH14e9wRyvTKkb5RmnKyszPZkiNmBLorssISNW3ALNubVu8my8S/R4x0CywR4cpr2A3ttYew3uOYsemFzOZVxOGkKAlr3a3stvWxwBnjwkbLMWFu7GJBueQF+FIWHYqjlA7DQSQwTYZlkthsVIsQZTfQbEe3/ADUcQFNoSx9JsxXlf7qnPisSmGSfGkNLo7wUjdtgdhwq7AQSec4R5SA+tiTa92FwNugvRpU2sNCqkltBDJ8qgaF55e4Y1uXXmoubb8a5kRm3tufCiWcTwwHzDDCwQL2hLHc2uB4cf1ahgB9bh42JpslFPBiLlYu0H7Bpqhqf9KaVZwGz8APOEDYzvg+rtauOJVVRsd6J5tbzogagbdKEpIdQ7p/611sgjoJ4bEtHGi84zdf4vA/KiOGl85xhELkRabuGNuG59nA0EXULXG3hV0c+mZiQdJCAkG1uP7e+mQkZkjhxeRzxZsJmVlgxMYdk42Olf/PxNdOIXGYiCaaDFSwrhQVj083Te/xFvYTWvzGa+EONCi8Om45Hqv661Vl+B04+OFh3RMI3jC+szLqkPvL/ACrTprlcCqNRcS3AZTMMFjFeJTLqYMDy4W+VvfepYZIsBhRPiF7QpIexQ/XYgX9wN71rcJp+k8Rde66Rt9/699eeeXucJl3lE2F81lkjijTSUYALq1E8uN+PtFGf1VwU05ysRnmMszyu2qR2Jax4nrU4t1F1a9Z1fKSyFxlk+oGx9KN9ifs+Hzrrg8ocK+nXh50LC+kWa+xPHbkOlSVU3EuoWjLIbt/CaehcWeYOSJHEOIsyg8B+dKp/ikV/JEnnSjz3UQSNHKhsbMAANgetEs+BGLHfABTfnQeJNrhhe9WvZ5EdHQZHU31fjVuCQzTyRDg6Ne3HhcfjXKJFvurbVfl8gXM7i4AZSQehDCjE6TujT4XTictaOW/pdDA8L+kUGi+UxK+Olna93xUhF97WEf4A0My9WGWRLYdoG1bdGO/wJvRvLCV1krYh5WO/C/7VQhLDkMd5MQ6jbWoBtXiX+pU64vyrxUsau6xsIyw4AqSCOHWvckbThSw4E3Hv/evmzO8SJ8zxk4Ve/i5nBEg5yufxrFd4HfzL7MFYrEFUlTs9Jcht2HQ/nWhy2RhhcMO1nHoVGgcP9sHr434VjJz3LaeG3rX+ratb5MZ3i8HljvhXwyyRAorYhVbSRGzLp1bDccelKksFEZZCULt2SWkxJ7o3t/mlR4eVOcqAHxaah62mJLX+FKlc0P4Mu8owO3G31aFRAW4dKalTV1EC6US+sfdTwAefD+T8TSpUUB6NZgifNcJvxU/22rRYL15v5h99KlVCEsJoT9Ck89J/qr5dxfrr7T/VSpUqrtFFDpYIb1P10ovlH/GYr+c/2JqVKg9Bj1G1UDSNhwpUqVQnpI//2Q=="/>
        <xdr:cNvSpPr>
          <a:spLocks noChangeAspect="1" noChangeArrowheads="1"/>
        </xdr:cNvSpPr>
      </xdr:nvSpPr>
      <xdr:spPr bwMode="auto">
        <a:xfrm>
          <a:off x="9658350" y="5428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10</xdr:col>
      <xdr:colOff>304800</xdr:colOff>
      <xdr:row>120</xdr:row>
      <xdr:rowOff>304800</xdr:rowOff>
    </xdr:to>
    <xdr:sp macro="" textlink="">
      <xdr:nvSpPr>
        <xdr:cNvPr id="1054" name="img-qbqrac-HOM2J9u8PnOOcsQ8_33" descr="data:image/png;base64,iVBORw0KGgoAAAANSUhEUgAAAHIAAAByCAYAAACP3YV9AAAJFUlEQVR4nO2dP0xb1x7Hv0ZPcgeIPTlKqme8AB1A3KhmKlIvzVvaCLAy8JQ/EqZ0CFPcofVEn9Msj9ehzgRDIhspoXodnkwQzZTni0QmHOUgGIJZsKMW4ckGhnpyB99LjLHB5/4591znfCSEAJ97f/DhnHvO7/yxq1KpwApcc5IXgAxAUj97AQxacjO+KQEgAIrqZwKAVKJkz8ybuMwUqcoLqR/jpl24PckBUACkACiVKCkauZgpIl1zUgBADMCk4Yt9mJRQFRqvRAnRcwFDIlWBcYjaZyZrAGKVKFFoCukSqTahMQD3qQsLWmURQKTVJpdapGtOklBtBrrpYxNQkgMQaqW57aC5qmtOigB4AyGRFd0A3rjmpPBFL2y5RrrmpCREZ8ZOpipRkmz2w5ZqpJDIBYnzauaFNVJI5I5rjZ6Z59ZIIZFLUuqo4RRNRaodGyGRP7pRHbufomHTqg4x3jAISqCfkdqkwd/qf6pW25SVEXjdXZAu9wEAJF8fvB91qd/7BPLStJW3bidiqE5GAGggUn2BaePE2PA9yP4hAMDnf//UrMsKgM9dc5KkdXxOiVRzp6am3WT/kBBoHREAYeBsZ+fMQ1TANSGtB3siUq2NYhbDWXigPidra2TMjkgEhgkBqki1eooxozORgfc1MmRfHAKDdLvmpIAQ2R5IHWqzKjo5zkbqQE12QOBYpA5U150KnI1X1Mj2QOpAdQW4wNl4OvBhLuNvO6hW0Qn4RYhsE4TINkGIbBOEyDZBiGwThMg2QYhsExqtonMkkq8P0uU+BDxXEfB8jIDnasPXkYO3KJaPQA52QAo72Cv9wThSa3CsSK+7C+GBMcj+IYz3yC2Xq1/RVyofQ8lnoOQ3kNpNO1as40TK/iAiwbtU8s7D4+7EeI+M8R4ZP1//DpuFLOKZp0hl0yiWj0y5BwscI1L2BxEbnrF8jeygrxeJr35E/Pox4pmniG88c4RQ7js7XncXUjfjSN96zHShs8fdiX99dg97My8QG77H7L564Vqk7A9ib+aFac2oHmqFyv6gbXFcBLciwwNjSN96DI+70+5QAADdl64gfesx4te/szuUhnApMjwwhsRXP9odRkPuB++ATP0Kr7vL7lBOwZ1IniVqDPp6sTfzApKvz+5QTuBOJO8SNTzuTii3n3AjkzuRToInmY4ZR15E7nAfSj4DcvD2JPVWn6WR/cGT3dJm7ds8kZmYsDUr5MK/B605sFVFuf3EsvFfqXyM1G4a8Y2nIIUd6vJedxdCvSOIBO9i0NdrKJbNQhby0rRtyQPHNq0PXi0gMP8lwquzuiQCQLF8hOTWc0iJCYz88g1yh/u64xn09SL+j+91lzeK40RuFrK4lvgnYusLpv73K/kMAvNf4sGrBd3XmOwfRahnxLSYaHCUyMXtFUiJCd01sBVi6wsY+eUblMrHusonbzy0ZYzpGJHfvvwJ4dVZJvdS8hnIS9O6mlqPu9OW3KwjRH778ifEM8+Y3pMUdiAvTeuqmfeDd5pObFsF9yIXt1eYS9TYK/2hW2ZseMaCiJrDtcjNQpZZc9oMUtjRFcNk/yjTWsm1yND/InaHAABI7aaxvKtQlwsPjJkfTBO4Ffng1QJX62fCq7PUTWx4gN2Ofi5FlsrHiG/Y81xsRrF8hHjmKVWZ7ktXmOVhuRSZ3Frmcp2Mnn+uUC+bBAGXIu3qpV5EsXyExe0VqjKhni8siuY03IncLGS5ejbWk8r+n+r1RpPxrcKdSCW/YXcI56LkM9RlWCza4lAk/R+KJcXyETYLWaoyLMaT3InkuVnVoE3af5AirZzZMIu90u9Ur2cxG8KdSCdQ/JNuaCRd/sSiSN7Dlci1d6/tDqEleGw1uBIp0A9XInlbve0kLBdJ8zxhNXg2Co+beSwXSQpvrb4F95AD6/8GXDWtALhYtX0Rko+uF8piAsD6GnlA18PT3jOLZ2hjZJHksFwk7S+hvY8Wr3jdXei+dIWqTFuIpB1z8diRqEXP/CKL/DGTZyRNkpnlrLoeaOcXWSU5mIiknZqKDN21KBJjBDxXqc8zYDUtx0gkXdPCeilhq+hZq5rKpi2I5CxMRKZ209Qr0Fgv8L2IgOcqJvtHqcrkDveZ5WWZjSNTu3T/mZP9o1x1fJI3HtKX2Vq2IJLGMBOp55eya2dTPZHgHV2bdZNbzy2IpjHMRCr5DPUSie5LV3TVBDOR/UH8rONsncXtFaarHZim6GgX+ALAeI9sm0zJ14fUTX3vVhxbnzc5mvNhKjK59Zy6VgLV5yVrmZKvD8rtJ7pO3nqUecZ87RHzpHnk5X90lZvsH4Vy+wmTZ2Z4YAxvpv6rS2LucB+xdf3b1/XCXKSSz+ja2QRUD80lX/9qWW9WO4nSyKFN4dVZW7Y72DKNpWdnk4Z2uF/qZty0pIHX3YXY8D3DJ1E+yjyzbV2u5efsNEP2B5G+9djwdZZ3FSS3lqnHqUD1ORgeGEN4YNzwKZSbhSykxIShaxigZJtIoDo+09O1b8bau9dQ8hsNT73SkP1BBDwfQ/YHqaejmmH3YUkA1mwVCVQH/bSpL57gQCIALNu+1CO8Oku9VY0XOJEIAMR2kYAzZXIkEeBFJFCVaeT4MJYsbq/wJBEAiO3PyHpCPSNI3njIzVnmtZTKx4itz/O2ozpXiZIANzVSI7WbhpSY4G4fyNq715ASE7xJBAAF4HBdK/D+xKmp334wdPSmGeQO9zH12w+Ql6Z53buZAmxMCNAQCd5BZOiuaeO+VqjmTOeZzinqoAQgUImSoiNEaoQHxhDq+cLSN3QxkimygcVKlIQBh9TIerQjrGX/kOEMjXYWupLfcNwbmwG4VokSAjhUZD3agfOSrw/ej7rUr8/uz6im7n5H8c8jkMIOyMGO08TVslaJEln7oi3eZaBYPlJrFd8ngphMrPYLLnutggtZrESJUvsNIdJ55ACcOf9UiHQeoUqUFOu/KUQ6iymtl1qPEOkcpipRkmz2QyHSGZwrEWiT4Ucbk0P1mdiwOa1F1Eh+eQRAakUiIGokj6wBiNWPEy9CiOSDEqrTUfFWa2A9QqR95FCdFE4BUBqNDWkQIq2nBIAAKKqfCQBSiZI9M2/yFxmnXOHqqApiAAAAAElFTkSuQmCC"/>
        <xdr:cNvSpPr>
          <a:spLocks noChangeAspect="1" noChangeArrowheads="1"/>
        </xdr:cNvSpPr>
      </xdr:nvSpPr>
      <xdr:spPr bwMode="auto">
        <a:xfrm>
          <a:off x="9658350" y="5599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10</xdr:col>
      <xdr:colOff>304800</xdr:colOff>
      <xdr:row>123</xdr:row>
      <xdr:rowOff>304800</xdr:rowOff>
    </xdr:to>
    <xdr:sp macro="" textlink="">
      <xdr:nvSpPr>
        <xdr:cNvPr id="1055" name="img-qbqrac-HOM2J9u8PnOOcsQ8_35" descr="data:image/jpeg;base64,/9j/4AAQSkZJRgABAQAAAQABAAD/2wCEAAkGBwgHBgkIBwgKCgkLDRYPDQwMDRsUFRAWIB0iIiAdHx8kKDQsJCYxJx8fLT0tMTU3Ojo6Iys/RD84QzQ5OjcBCgoKDQwNGg8PGjclHyU3Nzc3Nzc3Nzc3Nzc3Nzc3Nzc3Nzc3Nzc3Nzc3Nzc3Nzc3Nzc3Nzc3Nzc3Nzc3Nzc3N//AABEIAFIAUAMBEQACEQEDEQH/xAAbAAACAgMBAAAAAAAAAAAAAAAFBgMHAQIEAP/EADoQAAIBAwIDBAcFBwUAAAAAAAECAwAEEQUSBiExE0FRYRQiMnGBkaEjscHR4QcVQlJyotIzY5KU8P/EABsBAAEFAQEAAAAAAAAAAAAAAAUBAgMEBgAH/8QAOBEAAQMCAwQHBQcFAAAAAAAAAQACAwQRBRIhMUFRkRMUIlJxgfAVU2GhsSMyM5LB0eEGNEJD8f/aAAwDAQACEQMRAD8AsKK1SJ8xr8aulxKiDQF0dgcc6ZdOIWiwqD0p10lkA1vjDR9Fd4Xd7i4X2o4RnafM9KidKGpwaSlC8/aXIzYt7GJB3dq5Y/TFM6c7glyIfFx3cm/W7fBIXaIlY9n/AMfxpOldtS5QnrhviGPXA6GAxSoobkcgjpUscmdNc2yJ3SADNTBRlcEiq38VSC4UZXDMoBOKsMJUDwnlI8ChyvrzyBeRNIuSVx1xpDoTLYWq79Rmj3KCM7FOQDjvPI0yR+VOa2+xKXDnBcurR+lau0sSSElYAcOfNj4mszXYwWP6ODU8UThpG5c0ieNH4T0W1RtulWrDoDJEHJ8yTk0PiqamW7pHlTvZGzRoRP8AcWkdP3VY/wDWT8qmErx/keajyjgp7bTbK03ei2sMG/2uyjC5+VTxV08ZuHc1G+Jj9ygv4HVCy+svj4VoqLEI6izTo71sQ6eBzNRsQRwwJzRcEKkQVF2eWzTs+ibk1T+6FQcVQV1D50ck91c4XaQkGhulHUI1ju27Vwz52hz1J8KwFQx7J3R5i6y00JaYwbWuuDVNYubHSJpLVT2y7VXHduOM11FSioqgCU2qkEUea10orreruT2tzEDnmHc/5VpfZUBG/wBeSF+0JeA5KRdUvu+6tfgr/wCVd7Jg4n15LvaMnAKddV1ACMx3cWTjfguMc+71ufLHhSeyYe8fXku9oyd0LZuJ9asmDmVjEDzKuTke4kj4GkOFtGrHG42JRXZjZ7BZNVld+mWyykANnB29D50UwuqdURkP+83RU6+nbA8FmwroBAomQVSurCzmqisqKcKqM7dFBJpj3hjS47k5rcxAVM8aXk0dxbukzqVy5Ckjnkc6zGEtEscrnDai1a4sexoK7NT+00m6P+0rfJ1qnhhy1bR4qziAvTlVrxX2zGylcKqNEyIUQLkLIw546npzNb6jyvzN4EfMIDLlDW5eGvjcrPCHDFzxNqAginjgjQjtJXPMA+A7+lQYtiEWGxZ3NuTsH7qNjS82CLan+zbW7fXZNOsEa6hG0i5KlVw34jvxVCn/AKioJKUTy2aeG06J7onA2ChXhTVNCvIW1JUVHBVwD0ycfE9/Kpm4nSVjSINoTS1zTqnzhhi2mIG6hE+YBB+6qeEditmZ62/yrmJa0sb0WJNafKEBzFWIpoYia49alEOkXkh/hiNUsQNqV9uCnpReZviqK13UG1SN5WQIyRldoOfMH/3hVLDKcQw24lT10maW/BMTHtdFmI/itGOPcufwoFTHJWNv3kVqe1THwVe8SGWawsRjckc8saADvIRsfWt/RsDLycQPldZXNeUt+AP1R7gnhfXY5FvI5lssZxHOjq27PRgVAHz8KqYvU0s1MQ8Ajjf6WufkoussZO2PUkncPQ5q2fSZrtY4luUiAX7WXtAG3AZ+K/nXmMtO2BxIGa+y3D9CtHTvY1hc9pvssQkfj7iLT57KDSYowZra5jZJQORA5NtHd1NajAcMqI5DVOOjgbj6XQ2eVjnZWjS634VYm3kT+UsP7/1onRHLipHEfopqkZ8OB4FG8VqUAVgK3KhaJoVxUxPD98F69kao4j/bO8laoz9s1UVGGcXQxlc7fdy/Wm034QSVP4hTbof22kWinmWgMZ8ztIrLz/Z1RI3G/wA0bb2qbyVeavcvGLcK3sOs4QePTP0Hyr0iljElOWH4hZcgB+berzvOwSY3Up2h9r7+QGMA9e/vrzamzdXdH4jkSoagltUD4H6JW4nt47m01OK1DNOpf2MZLNnby688DFWMMlMc0L5Nmn87VrZmuMDmkWu1VG6XvbCW5jn+zkCM0in1T12knocA8q9LJgERZGRqCdLc/BZcXurQ4Qfc8wPLLE/2qfzrHN7GKxniP0KJntYc8cCmStWs8nhpAB1oWia4bw9vG0RGUcFWHlTZI2yMLHbCla5zXZgqj1fRrnSdQmRomMEnRwMjl0Py+6hFPIYXdBLod3xV+oaJAJo9m9G7CSGK3s3jUJGu1iAOQx1+oNZ+sjc2d4citO4PhFuCW7a1aRrnRp730WAEmRHGQ5UgVs6d5kaHNO3VZqQFpIIRMtL2wtJuJJOyEHqMpIGB6u3qO7FMbh8AJsBrqoSWuOYjVRbLRryaKbiGUDYjiTe2HzkY9rqNv1rhQU4OjQrPXJ7bSoY7HQpWu4LvWHEZkVvWJKzYUbWwW5kcx8KXKGOBA1Gg81AXncES4Xt2W6uJUUm3DFRJjAPqkflQ55DsSgaNv/URYbUMpPrYmPFa0LPpl7fPfQxElqWJ91KlXLfxCe3ZSoJ7s0PxOnM9OQxt3DYrFLKI5RmOh2qvpiNJ1SSyfd6KwDoW6x5+8cvu+IboJaqnzPFpG6eKICZkEtmnsn5L2uaUmowi7jjV7mFftExntUA9oeJA6+QB7qTDawxO6GTZu+B4JtbT3+0YgNommyWwYzRJIGwIioBz5fIfOtFdCV0QS3DWKxNpdvtC4a4Drnp4AeXvrlyzE1tcQRLbiVrt8Ds9vQnH4kj4U1zgwFzjYBKAXGwT5bWq2FlDZqQdg9cjvbqfrVLAoHTzPxCQbdG+CkxGUMYKdm7UratSg6Ipcih1lfupluRiuslzLVps5pQ1cXIFxNcW37rmjuOrqRGMZO7upsxYxtjtKWJrnklo0CTLfVLixMe3c6BuQX2l81/WgNbRRynMNHIpSTyNFiLtXbFaafrFy0tuk9vcnm/Z2jSIT48uan6VHT1FTC3I9uYBPmpY3nMw2W8nDrWMO+51f0e13Z9a3kA6+ajx8asHECP9ZUPUXk/eHNEtAtdPF1vsmurqdR6s0kJSMf09cn3mmNZLXno5TkZvG8/Bc9nVml7e076evNMZs7jaXMbYHUmtSwsYA1ugCBOY9xLiocYqW6jTfBe22tWF4rWnYNEm4K49bBB2sOXQ4OCM9PHIAdpIcERcNEo7j40TyBUs5Wd58a4MskzlA+IQjvF2qZUA4PdQnELiQaeaM4dYxEXQGSWMS9UXuHhQ6xKvGw0CLafq1zZxmOFxsHPaOVMdcJwsU3aBrEd1B2cxyc8wacx24qORu8I5JDGyH1QUNSWChuVpY3eCbWRdxHsMe8efnVummzdg7VXnit2gvXWnRXA3BAp8qINkIVN0QKYGtoIIJ+wgjj3gl9iAbjjvx1obUkiF5HA/RTt1cEtdlHnGxflXmftCr9678x/dFehj7o5Lxjj/AJF+Vd7Qq/eu/Mf3XdDH3RyWOwhcYeKNgeoKg0hrqo6GV3MrhGwG4AWh02wb2rK2PvhX8qXrU/fPMpxAK8mm2EZ9Sxtl/phUfhSOqp++eZXABSLbQR/6cMa/0oBUfWZ++eZShbhm6ZOPDNO63Ue8PMrso4LGADuAGR0NcKuoGyQ8yuyg6WWd7/zt86d12q947mUnRs4Bf//Z"/>
        <xdr:cNvSpPr>
          <a:spLocks noChangeAspect="1" noChangeArrowheads="1"/>
        </xdr:cNvSpPr>
      </xdr:nvSpPr>
      <xdr:spPr bwMode="auto">
        <a:xfrm>
          <a:off x="9658350" y="577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349250</xdr:colOff>
      <xdr:row>0</xdr:row>
      <xdr:rowOff>269875</xdr:rowOff>
    </xdr:from>
    <xdr:to>
      <xdr:col>3</xdr:col>
      <xdr:colOff>333375</xdr:colOff>
      <xdr:row>2</xdr:row>
      <xdr:rowOff>396875</xdr:rowOff>
    </xdr:to>
    <xdr:pic>
      <xdr:nvPicPr>
        <xdr:cNvPr id="41" name="Immagine 4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269875"/>
          <a:ext cx="4746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1053934</xdr:colOff>
      <xdr:row>30</xdr:row>
      <xdr:rowOff>333375</xdr:rowOff>
    </xdr:from>
    <xdr:to>
      <xdr:col>11</xdr:col>
      <xdr:colOff>547814</xdr:colOff>
      <xdr:row>36</xdr:row>
      <xdr:rowOff>349250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21434" y="12549188"/>
          <a:ext cx="5518443" cy="2301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698501</xdr:colOff>
      <xdr:row>27</xdr:row>
      <xdr:rowOff>111125</xdr:rowOff>
    </xdr:from>
    <xdr:to>
      <xdr:col>10</xdr:col>
      <xdr:colOff>1047751</xdr:colOff>
      <xdr:row>30</xdr:row>
      <xdr:rowOff>15875</xdr:rowOff>
    </xdr:to>
    <xdr:sp macro="" textlink="">
      <xdr:nvSpPr>
        <xdr:cNvPr id="45" name="Freccia in su 44"/>
        <xdr:cNvSpPr/>
      </xdr:nvSpPr>
      <xdr:spPr>
        <a:xfrm>
          <a:off x="11668126" y="11255375"/>
          <a:ext cx="349250" cy="1047750"/>
        </a:xfrm>
        <a:prstGeom prst="upArrow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829074</xdr:colOff>
      <xdr:row>40</xdr:row>
      <xdr:rowOff>304800</xdr:rowOff>
    </xdr:from>
    <xdr:to>
      <xdr:col>5</xdr:col>
      <xdr:colOff>1314450</xdr:colOff>
      <xdr:row>57</xdr:row>
      <xdr:rowOff>376364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29074" y="16706850"/>
          <a:ext cx="8391126" cy="65485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1.bin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6"/>
  <sheetViews>
    <sheetView tabSelected="1" view="pageLayout" zoomScale="50" zoomScaleNormal="40" zoomScalePageLayoutView="50" workbookViewId="0">
      <selection activeCell="C7" sqref="C7"/>
    </sheetView>
  </sheetViews>
  <sheetFormatPr defaultColWidth="15.5703125" defaultRowHeight="45" customHeight="1"/>
  <cols>
    <col min="1" max="1" width="15.5703125" style="2"/>
    <col min="2" max="2" width="15.7109375" style="2" customWidth="1"/>
    <col min="3" max="3" width="35.7109375" style="2" customWidth="1"/>
    <col min="4" max="4" width="26.85546875" style="2" customWidth="1"/>
    <col min="5" max="5" width="16.7109375" style="2" customWidth="1"/>
    <col min="6" max="6" width="21.5703125" style="2" customWidth="1"/>
    <col min="7" max="7" width="24.7109375" style="2" customWidth="1"/>
    <col min="8" max="8" width="22.28515625" style="2" hidden="1" customWidth="1"/>
    <col min="9" max="9" width="26.140625" style="2" hidden="1" customWidth="1"/>
    <col min="10" max="10" width="20.5703125" style="2" hidden="1" customWidth="1"/>
    <col min="11" max="11" width="21.85546875" style="2" customWidth="1"/>
    <col min="12" max="12" width="20.5703125" style="2" customWidth="1"/>
    <col min="13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/>
      <c r="F2"/>
      <c r="G2" s="110" t="s">
        <v>76</v>
      </c>
      <c r="H2"/>
      <c r="I2"/>
      <c r="J2"/>
      <c r="K2"/>
      <c r="L2"/>
      <c r="M2"/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M3"/>
    </row>
    <row r="4" spans="1:22" s="1" customFormat="1" ht="40.5" customHeight="1">
      <c r="A4" s="48"/>
      <c r="B4" s="145" t="s">
        <v>60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27"/>
      <c r="N4" s="2"/>
    </row>
    <row r="5" spans="1:22" s="1" customFormat="1" ht="43.5" customHeight="1">
      <c r="A5" s="2"/>
      <c r="B5" s="146" t="s">
        <v>61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32"/>
      <c r="N5" s="2"/>
    </row>
    <row r="6" spans="1:22" ht="26.45" customHeight="1">
      <c r="M6" s="90"/>
      <c r="R6" s="5"/>
      <c r="S6" s="5"/>
      <c r="T6" s="5"/>
      <c r="U6" s="5"/>
      <c r="V6" s="5"/>
    </row>
    <row r="7" spans="1:22" ht="30" customHeight="1">
      <c r="A7" s="147" t="s">
        <v>67</v>
      </c>
      <c r="B7" s="147"/>
      <c r="C7" s="141"/>
      <c r="L7" s="86"/>
      <c r="M7" s="34"/>
      <c r="R7" s="5"/>
      <c r="S7" s="5"/>
      <c r="T7" s="5"/>
      <c r="U7" s="5"/>
      <c r="V7" s="5"/>
    </row>
    <row r="8" spans="1:22" ht="33" customHeight="1">
      <c r="B8" s="3" t="s">
        <v>62</v>
      </c>
      <c r="C8" s="141" t="s">
        <v>74</v>
      </c>
      <c r="D8" s="67"/>
      <c r="E8" s="70" t="s">
        <v>63</v>
      </c>
      <c r="F8" s="67"/>
      <c r="G8" s="67"/>
      <c r="H8" s="67"/>
      <c r="I8" s="67"/>
      <c r="J8" s="67" t="s">
        <v>0</v>
      </c>
      <c r="K8" s="140">
        <v>-5</v>
      </c>
      <c r="L8" s="87"/>
      <c r="M8" s="28"/>
      <c r="R8" s="5"/>
      <c r="S8" s="5"/>
      <c r="T8" s="5"/>
      <c r="U8" s="5"/>
      <c r="V8" s="5"/>
    </row>
    <row r="9" spans="1:22" ht="30.95" customHeight="1">
      <c r="B9" s="3" t="s">
        <v>66</v>
      </c>
      <c r="C9" s="142" t="s">
        <v>75</v>
      </c>
      <c r="D9" s="67"/>
      <c r="E9" s="70" t="s">
        <v>1</v>
      </c>
      <c r="F9" s="67"/>
      <c r="G9" s="67"/>
      <c r="H9" s="67"/>
      <c r="I9" s="67"/>
      <c r="J9" s="67" t="s">
        <v>0</v>
      </c>
      <c r="K9" s="85">
        <v>20</v>
      </c>
      <c r="L9" s="5"/>
      <c r="M9" s="28"/>
      <c r="N9" s="5"/>
      <c r="R9" s="5"/>
      <c r="S9" s="5"/>
      <c r="T9" s="5"/>
      <c r="U9" s="5"/>
      <c r="V9" s="5"/>
    </row>
    <row r="10" spans="1:22" ht="30" customHeight="1">
      <c r="M10" s="28"/>
      <c r="N10" s="17"/>
      <c r="R10" s="5"/>
      <c r="S10" s="5"/>
      <c r="T10" s="5"/>
      <c r="U10" s="5"/>
      <c r="V10" s="5"/>
    </row>
    <row r="11" spans="1:22" ht="30" customHeight="1">
      <c r="B11" s="59"/>
      <c r="C11" s="71"/>
      <c r="D11" s="59"/>
      <c r="E11" s="59"/>
      <c r="F11" s="59"/>
      <c r="G11" s="59" t="s">
        <v>17</v>
      </c>
      <c r="H11" s="59"/>
      <c r="I11" s="59"/>
      <c r="J11" s="59"/>
      <c r="K11" s="59"/>
      <c r="L11" s="59"/>
      <c r="M11" s="28"/>
      <c r="N11" s="18"/>
      <c r="R11" s="5"/>
      <c r="S11" s="5"/>
      <c r="T11" s="5"/>
      <c r="U11" s="5"/>
      <c r="V11" s="5"/>
    </row>
    <row r="12" spans="1:22" ht="30" customHeight="1">
      <c r="B12" s="54"/>
      <c r="C12" s="57"/>
      <c r="D12" s="55"/>
      <c r="E12" s="60" t="s">
        <v>2</v>
      </c>
      <c r="F12" s="60" t="s">
        <v>3</v>
      </c>
      <c r="G12" s="60" t="s">
        <v>16</v>
      </c>
      <c r="H12" s="60"/>
      <c r="I12" s="55"/>
      <c r="J12" s="55"/>
      <c r="K12" s="61" t="s">
        <v>4</v>
      </c>
      <c r="L12" s="60" t="s">
        <v>5</v>
      </c>
      <c r="M12" s="28"/>
      <c r="N12" s="20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B13" s="69" t="s">
        <v>6</v>
      </c>
      <c r="C13" s="89" t="s">
        <v>7</v>
      </c>
      <c r="D13" s="62"/>
      <c r="E13" s="62" t="s">
        <v>8</v>
      </c>
      <c r="F13" s="64" t="s">
        <v>12</v>
      </c>
      <c r="G13" s="62" t="s">
        <v>9</v>
      </c>
      <c r="H13" s="62"/>
      <c r="I13" s="63"/>
      <c r="J13" s="56"/>
      <c r="K13" s="62" t="s">
        <v>13</v>
      </c>
      <c r="L13" s="63"/>
      <c r="M13" s="28"/>
      <c r="N13" s="23"/>
      <c r="O13" s="17"/>
      <c r="P13" s="17"/>
      <c r="Q13" s="17"/>
      <c r="R13" s="5"/>
      <c r="S13" s="5"/>
      <c r="T13" s="5"/>
      <c r="U13" s="5"/>
      <c r="V13" s="5"/>
    </row>
    <row r="14" spans="1:22" ht="33" customHeight="1">
      <c r="B14" s="69" t="s">
        <v>53</v>
      </c>
      <c r="C14" s="115" t="s">
        <v>15</v>
      </c>
      <c r="D14" s="65"/>
      <c r="E14" s="136"/>
      <c r="F14" s="121">
        <v>8.1199999999999992</v>
      </c>
      <c r="G14" s="126"/>
      <c r="H14" s="74"/>
      <c r="I14" s="75"/>
      <c r="J14" s="76">
        <f>K14</f>
        <v>0.12315270935960593</v>
      </c>
      <c r="K14" s="130">
        <f>1/F14</f>
        <v>0.12315270935960593</v>
      </c>
      <c r="L14" s="131">
        <f t="shared" ref="L14" si="0">IF($K$9=0,0,-((($K$9-$K$8)*J14/$K$26)-$K$9))</f>
        <v>18.614276036213585</v>
      </c>
      <c r="M14" s="29" t="s">
        <v>77</v>
      </c>
      <c r="N14" s="18"/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B15" s="69" t="s">
        <v>54</v>
      </c>
      <c r="C15" s="66" t="s">
        <v>72</v>
      </c>
      <c r="D15" s="66"/>
      <c r="E15" s="81">
        <v>1.4999999999999999E-2</v>
      </c>
      <c r="F15" s="122"/>
      <c r="G15" s="127">
        <v>0.9</v>
      </c>
      <c r="H15" s="77"/>
      <c r="I15" s="78"/>
      <c r="J15" s="79">
        <f>J14+K15</f>
        <v>0.13981937602627259</v>
      </c>
      <c r="K15" s="132">
        <f>E15/G15</f>
        <v>1.6666666666666666E-2</v>
      </c>
      <c r="L15" s="133">
        <f>IF($K$9=0,0,-((($K$9-$K$8)*J15/$K$26)-$K$9))</f>
        <v>18.42674139311449</v>
      </c>
      <c r="M15" s="28"/>
      <c r="N15" s="18"/>
      <c r="O15" s="21"/>
      <c r="P15" s="22"/>
      <c r="Q15" s="20"/>
      <c r="R15" s="5"/>
      <c r="S15" s="5"/>
      <c r="T15" s="5"/>
      <c r="U15" s="5"/>
      <c r="V15" s="5"/>
    </row>
    <row r="16" spans="1:22" ht="35.25" customHeight="1">
      <c r="B16" s="69" t="s">
        <v>55</v>
      </c>
      <c r="C16" s="109" t="s">
        <v>19</v>
      </c>
      <c r="D16" s="67"/>
      <c r="E16" s="81">
        <v>0.08</v>
      </c>
      <c r="F16" s="123"/>
      <c r="G16" s="127">
        <v>0.36</v>
      </c>
      <c r="H16" s="78"/>
      <c r="I16" s="78"/>
      <c r="J16" s="79">
        <f t="shared" ref="J16:J18" si="1">J15+K16</f>
        <v>0.3620415982484948</v>
      </c>
      <c r="K16" s="132">
        <f>E16/G16</f>
        <v>0.22222222222222224</v>
      </c>
      <c r="L16" s="133">
        <f>IF($K$9=0,0,-((($K$9-$K$8)*J16/$K$26)-$K$9))</f>
        <v>15.926279485126562</v>
      </c>
      <c r="M16" s="28"/>
      <c r="N16" s="18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B17" s="69" t="s">
        <v>56</v>
      </c>
      <c r="C17" s="66" t="s">
        <v>64</v>
      </c>
      <c r="D17" s="66"/>
      <c r="E17" s="82">
        <v>0.08</v>
      </c>
      <c r="F17" s="124"/>
      <c r="G17" s="127">
        <v>0.1</v>
      </c>
      <c r="H17" s="77"/>
      <c r="I17" s="78"/>
      <c r="J17" s="79">
        <f t="shared" si="1"/>
        <v>1.1620415982484946</v>
      </c>
      <c r="K17" s="134">
        <f>E17/G17</f>
        <v>0.79999999999999993</v>
      </c>
      <c r="L17" s="133">
        <f>IF($K$9=0,0,-((($K$9-$K$8)*J17/$K$26)-$K$9))</f>
        <v>6.9246166163700202</v>
      </c>
      <c r="M17" s="28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B18" s="69" t="s">
        <v>57</v>
      </c>
      <c r="C18" s="66" t="s">
        <v>68</v>
      </c>
      <c r="D18" s="66"/>
      <c r="E18" s="81">
        <v>0.25</v>
      </c>
      <c r="F18" s="122"/>
      <c r="G18" s="127">
        <v>0.25</v>
      </c>
      <c r="H18" s="77"/>
      <c r="I18" s="78"/>
      <c r="J18" s="79">
        <f t="shared" si="1"/>
        <v>2.1620415982484946</v>
      </c>
      <c r="K18" s="132">
        <f>E18/G18</f>
        <v>1</v>
      </c>
      <c r="L18" s="133">
        <f>IF($K$9=0,0,-((($K$9-$K$8)*J18/$K$26)-$K$9))</f>
        <v>-4.3274619695756584</v>
      </c>
      <c r="M18" s="35"/>
      <c r="N18" s="18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B19" s="69" t="s">
        <v>58</v>
      </c>
      <c r="C19" s="66" t="s">
        <v>71</v>
      </c>
      <c r="D19" s="66"/>
      <c r="E19" s="81">
        <v>1.4999999999999999E-2</v>
      </c>
      <c r="F19" s="122"/>
      <c r="G19" s="127">
        <v>0.9</v>
      </c>
      <c r="H19" s="77"/>
      <c r="I19" s="78"/>
      <c r="J19" s="79">
        <f>J17+K19</f>
        <v>1.1787082649151612</v>
      </c>
      <c r="K19" s="132">
        <f>E19/G19</f>
        <v>1.6666666666666666E-2</v>
      </c>
      <c r="L19" s="133">
        <f>IF($K$9=0,0,-((($K$9-$K$8)*J19/$K$26)-$K$9))</f>
        <v>6.7370819732709251</v>
      </c>
      <c r="M19" s="35"/>
      <c r="N19" s="18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B20" s="69" t="s">
        <v>59</v>
      </c>
      <c r="C20" s="113" t="s">
        <v>69</v>
      </c>
      <c r="E20" s="81"/>
      <c r="F20" s="125"/>
      <c r="G20" s="129"/>
      <c r="H20" s="116"/>
      <c r="I20" s="116"/>
      <c r="J20" s="116"/>
      <c r="K20" s="125"/>
      <c r="L20" s="125"/>
      <c r="M20" s="35"/>
      <c r="N20" s="23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B21" s="69"/>
      <c r="E21" s="81"/>
      <c r="F21" s="125"/>
      <c r="G21" s="129"/>
      <c r="H21" s="116"/>
      <c r="I21" s="116"/>
      <c r="J21" s="116"/>
      <c r="K21" s="125"/>
      <c r="L21" s="125"/>
      <c r="N21" s="18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B22" s="54"/>
      <c r="C22" s="114"/>
      <c r="D22" s="34"/>
      <c r="E22" s="81"/>
      <c r="F22" s="124"/>
      <c r="G22" s="128"/>
      <c r="H22" s="77"/>
      <c r="I22" s="78"/>
      <c r="J22" s="79" t="e">
        <f>#REF!+K22</f>
        <v>#REF!</v>
      </c>
      <c r="K22" s="132"/>
      <c r="L22" s="133" t="e">
        <f>IF($K$9=0,0,-((($K$9-$K$8)*J22/$K$26)-$K$9))</f>
        <v>#REF!</v>
      </c>
      <c r="M22" s="28"/>
      <c r="N22" s="18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B23" s="54"/>
      <c r="E23" s="81"/>
      <c r="F23" s="125"/>
      <c r="G23" s="129"/>
      <c r="H23" s="116"/>
      <c r="I23" s="116"/>
      <c r="J23" s="116"/>
      <c r="K23" s="125"/>
      <c r="L23" s="125"/>
      <c r="M23"/>
      <c r="N23" s="18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B24" s="54"/>
      <c r="C24" s="109" t="s">
        <v>10</v>
      </c>
      <c r="D24" s="67"/>
      <c r="E24" s="137"/>
      <c r="F24" s="122">
        <v>23.2</v>
      </c>
      <c r="G24" s="128"/>
      <c r="H24" s="77"/>
      <c r="I24" s="78"/>
      <c r="J24" s="79" t="e">
        <f>J22+K24</f>
        <v>#REF!</v>
      </c>
      <c r="K24" s="132">
        <f>1/F24</f>
        <v>4.3103448275862072E-2</v>
      </c>
      <c r="L24" s="135"/>
      <c r="M24" s="28" t="s">
        <v>78</v>
      </c>
      <c r="N24" s="18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B25" s="54"/>
      <c r="C25" s="72"/>
      <c r="D25" s="67"/>
      <c r="E25" s="84"/>
      <c r="F25" s="80"/>
      <c r="G25" s="80"/>
      <c r="H25" s="77"/>
      <c r="I25" s="80"/>
      <c r="J25" s="80"/>
      <c r="K25" s="80"/>
      <c r="L25" s="80"/>
      <c r="M25"/>
      <c r="N25" s="18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B26" s="69" t="s">
        <v>11</v>
      </c>
      <c r="C26" s="67"/>
      <c r="D26" s="57"/>
      <c r="E26" s="138">
        <f>SUM(E14:E25)</f>
        <v>0.44</v>
      </c>
      <c r="F26" s="80"/>
      <c r="G26" s="80"/>
      <c r="H26" s="83" t="e">
        <f>E15*H15+E18*H18+E17*H17+#REF!*#REF!+E22*H22</f>
        <v>#REF!</v>
      </c>
      <c r="I26" s="80"/>
      <c r="J26" s="80"/>
      <c r="K26" s="139">
        <f>SUM(K14:K24)</f>
        <v>2.2218117131910233</v>
      </c>
      <c r="L26" s="55"/>
      <c r="M26" s="28"/>
      <c r="N26" s="18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B27" s="118" t="s">
        <v>18</v>
      </c>
      <c r="C27" s="73"/>
      <c r="D27" s="58"/>
      <c r="E27" s="84"/>
      <c r="F27" s="84"/>
      <c r="G27" s="84"/>
      <c r="H27" s="84"/>
      <c r="I27" s="84"/>
      <c r="J27" s="84"/>
      <c r="K27" s="144">
        <f>1/K26</f>
        <v>0.45008314343782724</v>
      </c>
      <c r="L27" s="56"/>
      <c r="M27"/>
      <c r="N27" s="18"/>
      <c r="O27" s="24"/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88"/>
      <c r="B28" s="68"/>
      <c r="C28" s="67"/>
      <c r="D28" s="67"/>
      <c r="E28" s="17"/>
      <c r="F28" s="17"/>
      <c r="G28" s="17"/>
      <c r="H28" s="17"/>
      <c r="I28" s="17"/>
      <c r="J28" s="17"/>
      <c r="K28" s="18"/>
      <c r="L28" s="31"/>
      <c r="M28" s="26"/>
      <c r="N28" s="18"/>
      <c r="O28" s="24"/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70"/>
      <c r="B29" s="67"/>
      <c r="C29" s="67"/>
      <c r="D29" s="67"/>
      <c r="E29" s="17"/>
      <c r="F29" s="117" t="s">
        <v>18</v>
      </c>
      <c r="G29" s="143">
        <f>K27</f>
        <v>0.45008314343782724</v>
      </c>
      <c r="H29" s="101"/>
      <c r="I29" s="17"/>
      <c r="J29" s="17"/>
      <c r="K29" s="18"/>
      <c r="L29" s="31"/>
      <c r="M29" s="26"/>
      <c r="N29" s="18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102"/>
      <c r="B30" s="72"/>
      <c r="C30" s="72"/>
      <c r="D30" s="92"/>
      <c r="E30" s="67"/>
      <c r="F30" s="67"/>
      <c r="G30" s="68"/>
      <c r="H30" s="26"/>
      <c r="I30" s="67"/>
      <c r="J30" s="67"/>
      <c r="K30" s="103"/>
      <c r="L30" s="31"/>
      <c r="M30" s="26"/>
      <c r="N30" s="18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102"/>
      <c r="B31" s="153" t="s">
        <v>73</v>
      </c>
      <c r="C31" s="154"/>
      <c r="D31" s="107">
        <f>K9</f>
        <v>20</v>
      </c>
      <c r="E31" s="67"/>
      <c r="F31" s="67"/>
      <c r="G31" s="67"/>
      <c r="H31" s="26"/>
      <c r="I31" s="67"/>
      <c r="J31" s="67"/>
      <c r="K31" s="87"/>
      <c r="L31" s="31"/>
      <c r="M31" s="26"/>
      <c r="N31" s="18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102"/>
      <c r="B32" s="151" t="s">
        <v>65</v>
      </c>
      <c r="C32" s="152"/>
      <c r="D32" s="108">
        <f>L14</f>
        <v>18.614276036213585</v>
      </c>
      <c r="E32" s="67"/>
      <c r="F32" s="67"/>
      <c r="G32" s="67"/>
      <c r="H32" s="26"/>
      <c r="I32" s="67"/>
      <c r="J32" s="67"/>
      <c r="K32" s="87"/>
      <c r="L32" s="31"/>
      <c r="M32" s="26"/>
      <c r="N32" s="18"/>
      <c r="O32" s="24"/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102"/>
      <c r="B33" s="67"/>
      <c r="C33" s="67"/>
      <c r="D33" s="92"/>
      <c r="E33" s="67"/>
      <c r="F33" s="67"/>
      <c r="G33" s="67"/>
      <c r="H33" s="26"/>
      <c r="I33" s="67"/>
      <c r="J33" s="67"/>
      <c r="K33" s="87"/>
      <c r="L33" s="31"/>
      <c r="M33" s="26"/>
      <c r="N33" s="18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104"/>
      <c r="B34" s="67"/>
      <c r="C34" s="67"/>
      <c r="D34" s="92"/>
      <c r="E34" s="67"/>
      <c r="F34" s="67"/>
      <c r="G34" s="67"/>
      <c r="H34" s="26"/>
      <c r="I34" s="67"/>
      <c r="J34" s="67"/>
      <c r="K34" s="87"/>
      <c r="L34" s="48"/>
      <c r="N34" s="119"/>
      <c r="O34" s="120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93"/>
      <c r="B35" s="67"/>
      <c r="C35" s="67"/>
      <c r="D35" s="67"/>
      <c r="E35" s="67"/>
      <c r="F35" s="67"/>
      <c r="G35" s="67"/>
      <c r="H35" s="26"/>
      <c r="I35" s="67"/>
      <c r="J35" s="67"/>
      <c r="K35" s="87"/>
      <c r="L35" s="48"/>
      <c r="M35" s="26"/>
      <c r="N35" s="18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105"/>
      <c r="B36" s="67"/>
      <c r="C36" s="67"/>
      <c r="D36" s="67"/>
      <c r="E36" s="67"/>
      <c r="F36" s="67"/>
      <c r="G36" s="67"/>
      <c r="H36" s="26"/>
      <c r="I36" s="92"/>
      <c r="J36" s="92"/>
      <c r="K36" s="106"/>
      <c r="L36" s="23"/>
      <c r="M36" s="18"/>
      <c r="N36" s="18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93"/>
      <c r="B37" s="68"/>
      <c r="C37" s="68"/>
      <c r="D37" s="68"/>
      <c r="E37" s="68"/>
      <c r="F37" s="68"/>
      <c r="G37" s="68"/>
      <c r="H37" s="26"/>
      <c r="I37" s="49"/>
      <c r="J37" s="92" t="s">
        <v>14</v>
      </c>
      <c r="L37" s="23"/>
      <c r="M37" s="18"/>
      <c r="N37" s="18"/>
      <c r="O37" s="24"/>
      <c r="P37" s="25"/>
      <c r="Q37" s="18"/>
      <c r="R37" s="16"/>
      <c r="S37" s="4"/>
      <c r="T37" s="5"/>
      <c r="U37" s="5"/>
      <c r="V37" s="5"/>
    </row>
    <row r="38" spans="1:31" ht="54.75" customHeight="1">
      <c r="A38" s="5"/>
      <c r="B38" s="111"/>
      <c r="C38" s="112"/>
      <c r="D38" s="112"/>
      <c r="E38" s="112"/>
      <c r="F38" s="155" t="s">
        <v>70</v>
      </c>
      <c r="G38" s="155"/>
      <c r="H38" s="155"/>
      <c r="I38" s="155"/>
      <c r="J38" s="155"/>
      <c r="K38" s="155"/>
      <c r="L38" s="5"/>
      <c r="M38" s="5"/>
      <c r="N38" s="18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5"/>
      <c r="B39" s="111"/>
      <c r="C39" s="111"/>
      <c r="D39" s="111"/>
      <c r="E39" s="111"/>
      <c r="F39" s="111"/>
      <c r="G39" s="111"/>
      <c r="H39" s="5"/>
      <c r="I39" s="5"/>
      <c r="J39" s="5"/>
      <c r="K39" s="5"/>
      <c r="L39" s="5"/>
      <c r="M39" s="5"/>
      <c r="N39" s="18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5"/>
      <c r="B40" s="111"/>
      <c r="C40" s="111"/>
      <c r="D40" s="148"/>
      <c r="E40" s="148"/>
      <c r="F40" s="111"/>
      <c r="G40" s="111"/>
      <c r="H40" s="5"/>
      <c r="I40" s="5"/>
      <c r="J40" s="5"/>
      <c r="K40" s="5"/>
      <c r="L40" s="5"/>
      <c r="M40" s="5"/>
      <c r="N40" s="18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5"/>
      <c r="B41" s="5"/>
      <c r="C41" s="5"/>
      <c r="D41" s="149"/>
      <c r="E41" s="150"/>
      <c r="F41" s="5"/>
      <c r="G41" s="5"/>
      <c r="H41" s="5"/>
      <c r="I41" s="5"/>
      <c r="J41" s="5"/>
      <c r="K41" s="5"/>
      <c r="L41" s="5"/>
      <c r="M41" s="5"/>
      <c r="N41" s="18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91"/>
      <c r="B42" s="67"/>
      <c r="C42" s="67"/>
      <c r="D42" s="67"/>
      <c r="E42" s="67"/>
      <c r="F42" s="67"/>
      <c r="G42" s="67"/>
      <c r="H42" s="26" t="s">
        <v>20</v>
      </c>
      <c r="I42" s="92"/>
      <c r="J42" s="92"/>
      <c r="K42" s="92"/>
      <c r="L42" s="23"/>
      <c r="M42" s="18"/>
      <c r="N42" s="18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93"/>
      <c r="B43" s="67"/>
      <c r="C43" s="67"/>
      <c r="D43" s="67"/>
      <c r="E43" s="67"/>
      <c r="F43" s="67"/>
      <c r="G43" s="67"/>
      <c r="H43" s="26"/>
      <c r="I43" s="67"/>
      <c r="J43" s="67"/>
      <c r="K43" s="87"/>
      <c r="L43" s="23"/>
      <c r="M43" s="18"/>
      <c r="N43" s="18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26"/>
      <c r="B44" s="94"/>
      <c r="C44" s="94"/>
      <c r="D44" s="94"/>
      <c r="E44" s="26"/>
      <c r="F44" s="94"/>
      <c r="G44" s="26"/>
      <c r="H44" s="26" t="s">
        <v>21</v>
      </c>
      <c r="I44" s="26"/>
      <c r="J44" s="94"/>
      <c r="K44" s="95"/>
      <c r="L44" s="23"/>
      <c r="M44" s="18"/>
      <c r="N44" s="18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96"/>
      <c r="B45" s="97"/>
      <c r="C45" s="94"/>
      <c r="D45" s="94"/>
      <c r="E45" s="94"/>
      <c r="F45" s="94"/>
      <c r="G45" s="94"/>
      <c r="H45" s="98" t="s">
        <v>22</v>
      </c>
      <c r="I45" s="94"/>
      <c r="J45" s="94"/>
      <c r="K45" s="95"/>
      <c r="L45" s="23"/>
      <c r="M45" s="18"/>
      <c r="N45" s="18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99"/>
      <c r="B46" s="94"/>
      <c r="C46" s="94"/>
      <c r="D46" s="94"/>
      <c r="E46" s="94"/>
      <c r="F46" s="94"/>
      <c r="G46" s="94"/>
      <c r="H46" s="100"/>
      <c r="I46" s="94"/>
      <c r="J46" s="94"/>
      <c r="K46" s="95"/>
      <c r="L46" s="23"/>
      <c r="M46" s="18"/>
      <c r="N46" s="18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O48" s="24"/>
      <c r="P48" s="25"/>
      <c r="Q48" s="18"/>
      <c r="R48" s="5"/>
    </row>
    <row r="49" spans="1:18" ht="30" customHeight="1">
      <c r="O49" s="24"/>
      <c r="P49" s="25"/>
      <c r="Q49" s="18"/>
      <c r="R49" s="5"/>
    </row>
    <row r="50" spans="1:18" ht="30" customHeight="1">
      <c r="A50" s="23"/>
      <c r="B50" s="33"/>
      <c r="C50" s="40"/>
      <c r="D50" s="40"/>
      <c r="E50" s="40"/>
      <c r="F50" s="41"/>
      <c r="G50" s="37"/>
      <c r="H50" s="52"/>
      <c r="I50" s="33"/>
      <c r="J50" s="23"/>
      <c r="K50" s="23"/>
      <c r="L50" s="23"/>
      <c r="M50" s="18"/>
      <c r="N50" s="23"/>
      <c r="O50" s="24"/>
      <c r="P50" s="25"/>
      <c r="Q50" s="18"/>
      <c r="R50" s="5"/>
    </row>
    <row r="51" spans="1:18" ht="30" customHeight="1">
      <c r="N51" s="18"/>
      <c r="O51" s="24"/>
      <c r="P51" s="25"/>
      <c r="Q51" s="18"/>
      <c r="R51" s="5"/>
    </row>
    <row r="52" spans="1:18" ht="30" customHeight="1">
      <c r="N52" s="18"/>
      <c r="O52" s="24"/>
      <c r="P52" s="25"/>
      <c r="Q52" s="18"/>
      <c r="R52" s="5"/>
    </row>
    <row r="53" spans="1:18" ht="30" customHeight="1">
      <c r="N53" s="18"/>
      <c r="O53" s="24"/>
      <c r="P53" s="25"/>
      <c r="Q53" s="18"/>
      <c r="R53" s="5"/>
    </row>
    <row r="54" spans="1:18" ht="30" customHeight="1">
      <c r="N54" s="18"/>
      <c r="O54" s="24"/>
      <c r="P54" s="25"/>
      <c r="Q54" s="18"/>
      <c r="R54" s="5"/>
    </row>
    <row r="55" spans="1:18" ht="30" customHeight="1">
      <c r="N55" s="18"/>
      <c r="O55" s="24"/>
      <c r="P55" s="25"/>
      <c r="Q55" s="18"/>
      <c r="R55" s="5"/>
    </row>
    <row r="56" spans="1:18" ht="30" customHeight="1">
      <c r="N56" s="18"/>
      <c r="O56" s="24"/>
      <c r="P56" s="25"/>
      <c r="Q56" s="18"/>
      <c r="R56" s="5"/>
    </row>
    <row r="57" spans="1:18" ht="30" customHeight="1">
      <c r="N57" s="18"/>
      <c r="O57" s="24"/>
      <c r="P57" s="25"/>
      <c r="Q57" s="18"/>
      <c r="R57" s="5"/>
    </row>
    <row r="58" spans="1:18" ht="30" customHeight="1">
      <c r="N58" s="23"/>
      <c r="O58" s="24"/>
      <c r="P58" s="25"/>
      <c r="Q58" s="18"/>
      <c r="R58" s="5"/>
    </row>
    <row r="59" spans="1:18" ht="30" customHeight="1">
      <c r="A59" s="23"/>
      <c r="B59" s="33"/>
      <c r="C59" s="40"/>
      <c r="D59" s="40"/>
      <c r="E59" s="40"/>
      <c r="F59" s="41"/>
      <c r="G59" s="37"/>
      <c r="H59"/>
      <c r="I59" s="33"/>
      <c r="J59" s="23"/>
      <c r="K59" s="23"/>
      <c r="L59" s="23"/>
      <c r="M59" s="18"/>
      <c r="N59" s="18"/>
      <c r="O59" s="24"/>
      <c r="P59" s="25"/>
      <c r="Q59" s="18"/>
      <c r="R59" s="5"/>
    </row>
    <row r="60" spans="1:18" ht="30" customHeight="1">
      <c r="A60" s="23"/>
      <c r="B60" s="33"/>
      <c r="C60" s="40"/>
      <c r="D60" s="40"/>
      <c r="E60" s="40"/>
      <c r="F60" s="41"/>
      <c r="G60" s="38"/>
      <c r="H60" t="s">
        <v>23</v>
      </c>
      <c r="I60" s="33"/>
      <c r="J60" s="23"/>
      <c r="K60" s="23"/>
      <c r="L60" s="23"/>
      <c r="M60" s="18"/>
      <c r="N60" s="18"/>
      <c r="O60" s="24"/>
      <c r="P60" s="25"/>
      <c r="Q60" s="18"/>
      <c r="R60" s="5"/>
    </row>
    <row r="61" spans="1:18" ht="30" customHeight="1">
      <c r="A61" s="23"/>
      <c r="B61" s="36"/>
      <c r="C61" s="39"/>
      <c r="D61" s="40"/>
      <c r="E61" s="40"/>
      <c r="F61" s="41"/>
      <c r="G61" s="37"/>
      <c r="H61"/>
      <c r="I61" s="33"/>
      <c r="J61" s="23"/>
      <c r="K61" s="23"/>
      <c r="L61" s="23"/>
      <c r="M61" s="18"/>
      <c r="N61" s="18"/>
      <c r="O61" s="24"/>
      <c r="P61" s="25"/>
      <c r="Q61" s="18"/>
      <c r="R61" s="5"/>
    </row>
    <row r="62" spans="1:18" ht="30" customHeight="1">
      <c r="A62" s="23"/>
      <c r="B62" s="33"/>
      <c r="C62" s="40"/>
      <c r="D62" s="40"/>
      <c r="E62" s="40"/>
      <c r="F62" s="41"/>
      <c r="G62" s="30"/>
      <c r="H62" t="s">
        <v>24</v>
      </c>
      <c r="I62" s="36"/>
      <c r="J62" s="23"/>
      <c r="K62" s="23"/>
      <c r="L62" s="23"/>
      <c r="M62" s="18"/>
      <c r="N62" s="18"/>
      <c r="O62" s="24"/>
      <c r="P62" s="25"/>
      <c r="Q62" s="18"/>
      <c r="R62" s="5"/>
    </row>
    <row r="63" spans="1:18" ht="30" customHeight="1">
      <c r="A63" s="23"/>
      <c r="B63" s="33"/>
      <c r="C63" s="40"/>
      <c r="D63" s="40"/>
      <c r="E63" s="40"/>
      <c r="F63" s="41"/>
      <c r="G63" s="42"/>
      <c r="H63" s="50"/>
      <c r="I63" s="36"/>
      <c r="J63" s="23"/>
      <c r="K63" s="23"/>
      <c r="L63" s="23"/>
      <c r="M63" s="18"/>
      <c r="N63" s="18"/>
      <c r="O63" s="24"/>
      <c r="P63" s="25"/>
      <c r="Q63" s="18"/>
      <c r="R63" s="5"/>
    </row>
    <row r="64" spans="1:18" ht="30" customHeight="1">
      <c r="A64" s="19"/>
      <c r="B64" s="44"/>
      <c r="C64" s="39"/>
      <c r="D64" s="45"/>
      <c r="E64" s="45"/>
      <c r="F64" s="46"/>
      <c r="G64" s="47"/>
      <c r="H64" t="s">
        <v>25</v>
      </c>
      <c r="I64" s="43"/>
      <c r="J64" s="23"/>
      <c r="K64" s="18"/>
      <c r="L64" s="23"/>
      <c r="M64" s="18"/>
      <c r="N64" s="18"/>
      <c r="O64" s="24"/>
      <c r="P64" s="25"/>
      <c r="Q64" s="18"/>
      <c r="R64" s="5"/>
    </row>
    <row r="65" spans="1:18" ht="30" customHeight="1">
      <c r="A65" s="23"/>
      <c r="B65" s="17"/>
      <c r="C65" s="23"/>
      <c r="D65" s="18"/>
      <c r="E65" s="18"/>
      <c r="F65" s="24"/>
      <c r="G65" s="25"/>
      <c r="H65"/>
      <c r="I65" s="17"/>
      <c r="J65" s="23"/>
      <c r="K65" s="18"/>
      <c r="L65" s="23"/>
      <c r="M65" s="18"/>
      <c r="N65" s="18"/>
      <c r="O65" s="24"/>
      <c r="P65" s="25"/>
      <c r="Q65" s="18"/>
      <c r="R65" s="5"/>
    </row>
    <row r="66" spans="1:18" ht="30" customHeight="1">
      <c r="A66" s="5"/>
      <c r="B66" s="5"/>
      <c r="C66" s="5"/>
      <c r="D66" s="5"/>
      <c r="E66" s="5"/>
      <c r="F66" s="5"/>
      <c r="G66" s="5"/>
      <c r="H66" t="s">
        <v>24</v>
      </c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5"/>
      <c r="B67" s="5"/>
      <c r="C67" s="5"/>
      <c r="D67" s="5"/>
      <c r="E67" s="5"/>
      <c r="F67" s="5"/>
      <c r="G67" s="5"/>
      <c r="H67" s="50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>
      <c r="H68" t="s">
        <v>26</v>
      </c>
    </row>
    <row r="69" spans="1:18" ht="30" customHeight="1">
      <c r="H69"/>
    </row>
    <row r="70" spans="1:18" ht="30" customHeight="1">
      <c r="H70" t="s">
        <v>27</v>
      </c>
    </row>
    <row r="71" spans="1:18" ht="30" customHeight="1">
      <c r="H71" s="50"/>
    </row>
    <row r="72" spans="1:18" ht="45" customHeight="1">
      <c r="H72" t="s">
        <v>28</v>
      </c>
    </row>
    <row r="73" spans="1:18" ht="45" customHeight="1">
      <c r="H73"/>
    </row>
    <row r="74" spans="1:18" ht="45" customHeight="1">
      <c r="H74" t="s">
        <v>21</v>
      </c>
    </row>
    <row r="75" spans="1:18" ht="45" customHeight="1">
      <c r="H75"/>
    </row>
    <row r="76" spans="1:18" ht="45" customHeight="1">
      <c r="H76" s="50" t="s">
        <v>29</v>
      </c>
    </row>
    <row r="77" spans="1:18" ht="45" customHeight="1">
      <c r="H77" s="50"/>
    </row>
    <row r="78" spans="1:18" ht="45" customHeight="1">
      <c r="H78" s="50" t="s">
        <v>30</v>
      </c>
    </row>
    <row r="79" spans="1:18" ht="45" customHeight="1">
      <c r="H79" t="s">
        <v>31</v>
      </c>
    </row>
    <row r="80" spans="1:18" ht="45" customHeight="1">
      <c r="H80"/>
    </row>
    <row r="81" spans="8:8" ht="45" customHeight="1">
      <c r="H81" t="s">
        <v>32</v>
      </c>
    </row>
    <row r="82" spans="8:8" ht="45" customHeight="1">
      <c r="H82"/>
    </row>
    <row r="83" spans="8:8" ht="45" customHeight="1">
      <c r="H83" t="s">
        <v>33</v>
      </c>
    </row>
    <row r="84" spans="8:8" ht="45" customHeight="1">
      <c r="H84"/>
    </row>
    <row r="85" spans="8:8" ht="45" customHeight="1">
      <c r="H85" t="s">
        <v>34</v>
      </c>
    </row>
    <row r="86" spans="8:8" ht="45" customHeight="1">
      <c r="H86" s="53"/>
    </row>
    <row r="87" spans="8:8" ht="45" customHeight="1">
      <c r="H87" s="53" t="s">
        <v>35</v>
      </c>
    </row>
    <row r="88" spans="8:8" ht="45" customHeight="1">
      <c r="H88" s="51"/>
    </row>
    <row r="89" spans="8:8" ht="45" customHeight="1">
      <c r="H89"/>
    </row>
    <row r="90" spans="8:8" ht="45" customHeight="1">
      <c r="H90" t="s">
        <v>36</v>
      </c>
    </row>
    <row r="91" spans="8:8" ht="45" customHeight="1">
      <c r="H91"/>
    </row>
    <row r="92" spans="8:8" ht="45" customHeight="1">
      <c r="H92" t="s">
        <v>36</v>
      </c>
    </row>
    <row r="93" spans="8:8" ht="45" customHeight="1">
      <c r="H93"/>
    </row>
    <row r="94" spans="8:8" ht="45" customHeight="1">
      <c r="H94" t="s">
        <v>37</v>
      </c>
    </row>
    <row r="95" spans="8:8" ht="45" customHeight="1">
      <c r="H95"/>
    </row>
    <row r="96" spans="8:8" ht="45" customHeight="1">
      <c r="H96" t="s">
        <v>38</v>
      </c>
    </row>
    <row r="97" spans="8:8" ht="45" customHeight="1">
      <c r="H97"/>
    </row>
    <row r="98" spans="8:8" ht="45" customHeight="1">
      <c r="H98" t="s">
        <v>39</v>
      </c>
    </row>
    <row r="99" spans="8:8" ht="45" customHeight="1">
      <c r="H99"/>
    </row>
    <row r="100" spans="8:8" ht="45" customHeight="1">
      <c r="H100" t="s">
        <v>40</v>
      </c>
    </row>
    <row r="101" spans="8:8" ht="45" customHeight="1">
      <c r="H101"/>
    </row>
    <row r="102" spans="8:8" ht="45" customHeight="1">
      <c r="H102" t="s">
        <v>41</v>
      </c>
    </row>
    <row r="103" spans="8:8" ht="45" customHeight="1">
      <c r="H103"/>
    </row>
    <row r="104" spans="8:8" ht="45" customHeight="1">
      <c r="H104" t="s">
        <v>42</v>
      </c>
    </row>
    <row r="105" spans="8:8" ht="45" customHeight="1">
      <c r="H105"/>
    </row>
    <row r="106" spans="8:8" ht="45" customHeight="1">
      <c r="H106" t="s">
        <v>43</v>
      </c>
    </row>
    <row r="107" spans="8:8" ht="45" customHeight="1">
      <c r="H107"/>
    </row>
    <row r="108" spans="8:8" ht="45" customHeight="1">
      <c r="H108" t="s">
        <v>44</v>
      </c>
    </row>
    <row r="109" spans="8:8" ht="45" customHeight="1">
      <c r="H109" t="s">
        <v>45</v>
      </c>
    </row>
    <row r="110" spans="8:8" ht="45" customHeight="1">
      <c r="H110"/>
    </row>
    <row r="111" spans="8:8" ht="45" customHeight="1">
      <c r="H111" t="s">
        <v>46</v>
      </c>
    </row>
    <row r="112" spans="8:8" ht="45" customHeight="1">
      <c r="H112"/>
    </row>
    <row r="113" spans="8:8" ht="45" customHeight="1">
      <c r="H113"/>
    </row>
    <row r="114" spans="8:8" ht="45" customHeight="1">
      <c r="H114" t="s">
        <v>47</v>
      </c>
    </row>
    <row r="115" spans="8:8" ht="45" customHeight="1">
      <c r="H115" t="s">
        <v>48</v>
      </c>
    </row>
    <row r="116" spans="8:8" ht="45" customHeight="1">
      <c r="H116"/>
    </row>
    <row r="117" spans="8:8" ht="45" customHeight="1">
      <c r="H117" t="s">
        <v>46</v>
      </c>
    </row>
    <row r="118" spans="8:8" ht="45" customHeight="1">
      <c r="H118"/>
    </row>
    <row r="119" spans="8:8" ht="45" customHeight="1">
      <c r="H119" t="s">
        <v>49</v>
      </c>
    </row>
    <row r="120" spans="8:8" ht="45" customHeight="1">
      <c r="H120" t="s">
        <v>50</v>
      </c>
    </row>
    <row r="121" spans="8:8" ht="45" customHeight="1">
      <c r="H121"/>
    </row>
    <row r="122" spans="8:8" ht="45" customHeight="1">
      <c r="H122" t="s">
        <v>51</v>
      </c>
    </row>
    <row r="123" spans="8:8" ht="45" customHeight="1">
      <c r="H123"/>
    </row>
    <row r="124" spans="8:8" ht="45" customHeight="1">
      <c r="H124"/>
    </row>
    <row r="125" spans="8:8" ht="45" customHeight="1">
      <c r="H125"/>
    </row>
    <row r="126" spans="8:8" ht="45" customHeight="1">
      <c r="H126" t="s">
        <v>52</v>
      </c>
    </row>
  </sheetData>
  <sheetProtection password="F3B8" sheet="1" objects="1" scenarios="1" selectLockedCells="1"/>
  <mergeCells count="8">
    <mergeCell ref="B4:L4"/>
    <mergeCell ref="B5:L5"/>
    <mergeCell ref="A7:B7"/>
    <mergeCell ref="D40:E40"/>
    <mergeCell ref="D41:E41"/>
    <mergeCell ref="B32:C32"/>
    <mergeCell ref="B31:C31"/>
    <mergeCell ref="F38:K38"/>
  </mergeCells>
  <pageMargins left="0.7" right="0.7" top="0.75" bottom="0.75" header="0.3" footer="0.3"/>
  <pageSetup paperSize="9" scale="35" orientation="portrait" r:id="rId1"/>
  <drawing r:id="rId2"/>
  <legacyDrawing r:id="rId3"/>
  <picture r:id="rId4"/>
  <oleObjects>
    <oleObject progId="AutoCAD.Drawing.18" shapeId="1025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2026-04-05T06:34:57Z</dcterms:modified>
</cp:coreProperties>
</file>