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20" yWindow="-255" windowWidth="19305" windowHeight="9945"/>
  </bookViews>
  <sheets>
    <sheet name="Foglio1" sheetId="5" r:id="rId1"/>
    <sheet name="Foglio2" sheetId="6" r:id="rId2"/>
    <sheet name="Foglio3" sheetId="7" r:id="rId3"/>
  </sheets>
  <definedNames>
    <definedName name="_xlnm.Print_Area" localSheetId="0">Foglio1!$A$1:$P$54</definedName>
    <definedName name="_xlnm.Print_Area" localSheetId="1">Foglio2!$A$1:$M$39</definedName>
    <definedName name="_xlnm.Print_Area" localSheetId="2">Foglio3!$A$1:$M$39</definedName>
  </definedNames>
  <calcPr calcId="125725"/>
</workbook>
</file>

<file path=xl/calcChain.xml><?xml version="1.0" encoding="utf-8"?>
<calcChain xmlns="http://schemas.openxmlformats.org/spreadsheetml/2006/main">
  <c r="I42" i="5"/>
  <c r="G42"/>
  <c r="F42"/>
  <c r="E42"/>
  <c r="C42"/>
  <c r="B42"/>
  <c r="O33"/>
  <c r="O35" l="1"/>
  <c r="M35"/>
  <c r="L33"/>
  <c r="K33"/>
  <c r="O30"/>
  <c r="M25"/>
  <c r="M20"/>
  <c r="M15"/>
  <c r="J33"/>
  <c r="L30"/>
  <c r="M29"/>
  <c r="L29"/>
  <c r="L25"/>
  <c r="L20"/>
  <c r="L15"/>
  <c r="M30" l="1"/>
  <c r="J19"/>
  <c r="J24"/>
  <c r="J14"/>
  <c r="J16"/>
  <c r="I16"/>
  <c r="J21"/>
  <c r="I21"/>
  <c r="J26"/>
  <c r="I26"/>
  <c r="J10"/>
  <c r="I10"/>
  <c r="J6"/>
  <c r="I6"/>
  <c r="I8" s="1"/>
  <c r="I14" s="1"/>
  <c r="J8"/>
  <c r="E18"/>
  <c r="D18"/>
  <c r="E16"/>
  <c r="D16"/>
  <c r="I19" l="1"/>
  <c r="I24"/>
</calcChain>
</file>

<file path=xl/sharedStrings.xml><?xml version="1.0" encoding="utf-8"?>
<sst xmlns="http://schemas.openxmlformats.org/spreadsheetml/2006/main" count="122" uniqueCount="72">
  <si>
    <t>L/1'</t>
  </si>
  <si>
    <t>Cmponenti:</t>
  </si>
  <si>
    <t>tipo</t>
  </si>
  <si>
    <t>U.C.</t>
  </si>
  <si>
    <t>D</t>
  </si>
  <si>
    <t>Lavabo</t>
  </si>
  <si>
    <t>water.</t>
  </si>
  <si>
    <t>32x3</t>
  </si>
  <si>
    <t>SERVIZI</t>
  </si>
  <si>
    <t>Lavatrice</t>
  </si>
  <si>
    <t>AF</t>
  </si>
  <si>
    <t>AC</t>
  </si>
  <si>
    <t>CUCINA</t>
  </si>
  <si>
    <t>Lavello</t>
  </si>
  <si>
    <t>Lavabianc.</t>
  </si>
  <si>
    <t>BAGNO</t>
  </si>
  <si>
    <t>Bidet</t>
  </si>
  <si>
    <t>Totale</t>
  </si>
  <si>
    <t>Di mm</t>
  </si>
  <si>
    <t>D mm</t>
  </si>
  <si>
    <t>26x3</t>
  </si>
  <si>
    <t>20x2</t>
  </si>
  <si>
    <r>
      <t xml:space="preserve">Unità a di carico  </t>
    </r>
    <r>
      <rPr>
        <b/>
        <sz val="20"/>
        <color theme="1"/>
        <rFont val="Arial Narrow"/>
        <family val="2"/>
      </rPr>
      <t>UC</t>
    </r>
  </si>
  <si>
    <t>sing. Abit.</t>
  </si>
  <si>
    <t>per piano</t>
  </si>
  <si>
    <t>AL PIANO</t>
  </si>
  <si>
    <t>Piano terra</t>
  </si>
  <si>
    <t>1°piano</t>
  </si>
  <si>
    <t>2° piano</t>
  </si>
  <si>
    <t>multistrrato</t>
  </si>
  <si>
    <t>Piano  terra</t>
  </si>
  <si>
    <t>1° Piano</t>
  </si>
  <si>
    <t>50x4</t>
  </si>
  <si>
    <t>40x4</t>
  </si>
  <si>
    <t>L= m</t>
  </si>
  <si>
    <t>∆p m</t>
  </si>
  <si>
    <t>Portata L/h</t>
  </si>
  <si>
    <t>.</t>
  </si>
  <si>
    <t>D i mm</t>
  </si>
  <si>
    <t>∆p  Colonna  m</t>
  </si>
  <si>
    <t>Q L/h</t>
  </si>
  <si>
    <t xml:space="preserve">16 x 2 </t>
  </si>
  <si>
    <t>1/2"</t>
  </si>
  <si>
    <t>Valvola</t>
  </si>
  <si>
    <t>n° colon.</t>
  </si>
  <si>
    <t>ì1</t>
  </si>
  <si>
    <t>ACS</t>
  </si>
  <si>
    <t>∆p Tot col.</t>
  </si>
  <si>
    <t>ricirc. L m</t>
  </si>
  <si>
    <t>DISTRIBUZIONE TIPO SANITARIO</t>
  </si>
  <si>
    <t>NEGLI APPARTAMENTI</t>
  </si>
  <si>
    <t>DISTRIBUZIONE SANITARIO  APPARTAMENTI</t>
  </si>
  <si>
    <t>Appartamenti  N°</t>
  </si>
  <si>
    <t>Totale al piano L/1'</t>
  </si>
  <si>
    <t>Colonna  al p. Di mm</t>
  </si>
  <si>
    <t>Kit collettore con miscelatore</t>
  </si>
  <si>
    <r>
      <rPr>
        <sz val="20"/>
        <color theme="1"/>
        <rFont val="Arial Narrow"/>
        <family val="2"/>
      </rPr>
      <t>termostatico</t>
    </r>
    <r>
      <rPr>
        <b/>
        <sz val="20"/>
        <color theme="1"/>
        <rFont val="Arial Narrow"/>
        <family val="2"/>
      </rPr>
      <t xml:space="preserve"> Art.4737 1/2"  30L/1'</t>
    </r>
  </si>
  <si>
    <t>COLONNE AL PIANO</t>
  </si>
  <si>
    <t xml:space="preserve">DIMENSIONAMENTO COLONNA con 7°C dt /m colonna </t>
  </si>
  <si>
    <t>PORTATA POMPA DI RICIRCOLO  CON 11°C dt di C.T.</t>
  </si>
  <si>
    <t>L tub. CT m</t>
  </si>
  <si>
    <t>porttata Q L/h</t>
  </si>
  <si>
    <t>Di=</t>
  </si>
  <si>
    <t>dp m</t>
  </si>
  <si>
    <t>Ricirc. CT m</t>
  </si>
  <si>
    <t>Di</t>
  </si>
  <si>
    <t>dp col.m</t>
  </si>
  <si>
    <t>dp C.T.m</t>
  </si>
  <si>
    <t>dp Tot  m</t>
  </si>
  <si>
    <t>Pompa ricircolo</t>
  </si>
  <si>
    <t>SANITARIO AI PIANI</t>
  </si>
  <si>
    <t>Fa.2441.2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</si>
</sst>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22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Arial Narrow"/>
      <family val="2"/>
    </font>
    <font>
      <b/>
      <sz val="20"/>
      <color theme="1"/>
      <name val="Calibri"/>
      <family val="2"/>
      <scheme val="minor"/>
    </font>
    <font>
      <sz val="20"/>
      <color rgb="FF0070C0"/>
      <name val="Arial Black"/>
      <family val="2"/>
    </font>
    <font>
      <sz val="20"/>
      <color theme="1"/>
      <name val="Arial"/>
      <family val="2"/>
    </font>
    <font>
      <b/>
      <sz val="24"/>
      <color theme="1"/>
      <name val="Calibri"/>
      <family val="2"/>
      <scheme val="minor"/>
    </font>
    <font>
      <sz val="20"/>
      <color theme="1"/>
      <name val="Arial Narrow"/>
      <family val="2"/>
    </font>
    <font>
      <sz val="20"/>
      <color rgb="FF0070C0"/>
      <name val="Arial Narrow"/>
      <family val="2"/>
    </font>
    <font>
      <sz val="11"/>
      <color theme="1"/>
      <name val="Arial Narrow"/>
      <family val="2"/>
    </font>
    <font>
      <b/>
      <sz val="20"/>
      <color rgb="FF0070C0"/>
      <name val="Arial Narrow"/>
      <family val="2"/>
    </font>
    <font>
      <b/>
      <sz val="20"/>
      <color rgb="FF0070C0"/>
      <name val="Calibri"/>
      <family val="2"/>
      <scheme val="minor"/>
    </font>
    <font>
      <b/>
      <sz val="20"/>
      <color rgb="FFFF0000"/>
      <name val="Arial Narrow"/>
      <family val="2"/>
    </font>
    <font>
      <b/>
      <sz val="11"/>
      <color rgb="FFFF0000"/>
      <name val="Arial Narrow"/>
      <family val="2"/>
    </font>
    <font>
      <b/>
      <sz val="20"/>
      <name val="Arial Narrow"/>
      <family val="2"/>
    </font>
    <font>
      <sz val="20"/>
      <color theme="1"/>
      <name val="Calibri"/>
      <family val="2"/>
    </font>
    <font>
      <sz val="24"/>
      <name val="Arial Narrow"/>
      <family val="2"/>
    </font>
    <font>
      <b/>
      <sz val="24"/>
      <color rgb="FFFF0000"/>
      <name val="Arial Narrow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26"/>
      <color theme="1"/>
      <name val="Arial Narrow"/>
      <family val="2"/>
    </font>
    <font>
      <sz val="36"/>
      <color rgb="FF0070C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49" fontId="0" fillId="0" borderId="0" xfId="0" applyNumberFormat="1" applyFill="1" applyBorder="1" applyAlignment="1" applyProtection="1"/>
    <xf numFmtId="0" fontId="0" fillId="0" borderId="0" xfId="0" applyProtection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Border="1"/>
    <xf numFmtId="0" fontId="7" fillId="0" borderId="1" xfId="0" applyFont="1" applyBorder="1"/>
    <xf numFmtId="0" fontId="7" fillId="0" borderId="2" xfId="0" applyFont="1" applyBorder="1" applyAlignment="1">
      <alignment horizontal="center" vertical="center"/>
    </xf>
    <xf numFmtId="0" fontId="7" fillId="0" borderId="0" xfId="0" applyFont="1" applyProtection="1"/>
    <xf numFmtId="0" fontId="7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164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0" fillId="0" borderId="0" xfId="0" applyBorder="1" applyAlignment="1" applyProtection="1"/>
    <xf numFmtId="1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 applyProtection="1">
      <alignment horizontal="center"/>
      <protection locked="0"/>
    </xf>
    <xf numFmtId="0" fontId="0" fillId="0" borderId="0" xfId="0" applyBorder="1" applyProtection="1"/>
    <xf numFmtId="0" fontId="6" fillId="0" borderId="0" xfId="0" applyFont="1" applyFill="1" applyBorder="1" applyAlignment="1"/>
    <xf numFmtId="0" fontId="7" fillId="0" borderId="3" xfId="0" applyFont="1" applyBorder="1" applyProtection="1">
      <protection hidden="1"/>
    </xf>
    <xf numFmtId="0" fontId="7" fillId="0" borderId="2" xfId="0" applyFont="1" applyBorder="1" applyProtection="1">
      <protection hidden="1"/>
    </xf>
    <xf numFmtId="0" fontId="0" fillId="0" borderId="0" xfId="0" applyProtection="1">
      <protection hidden="1"/>
    </xf>
    <xf numFmtId="0" fontId="7" fillId="3" borderId="3" xfId="0" applyFont="1" applyFill="1" applyBorder="1" applyAlignment="1" applyProtection="1">
      <alignment horizontal="center" vertical="center"/>
      <protection locked="0" hidden="1"/>
    </xf>
    <xf numFmtId="164" fontId="7" fillId="2" borderId="3" xfId="0" applyNumberFormat="1" applyFont="1" applyFill="1" applyBorder="1" applyAlignment="1" applyProtection="1">
      <alignment horizontal="center" vertical="center"/>
      <protection hidden="1"/>
    </xf>
    <xf numFmtId="0" fontId="7" fillId="0" borderId="2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 applyProtection="1">
      <alignment horizontal="center" vertical="center"/>
      <protection locked="0" hidden="1"/>
    </xf>
    <xf numFmtId="164" fontId="7" fillId="0" borderId="0" xfId="0" applyNumberFormat="1" applyFont="1" applyFill="1" applyBorder="1" applyAlignment="1" applyProtection="1">
      <alignment horizontal="center" vertical="center"/>
      <protection locked="0" hidden="1"/>
    </xf>
    <xf numFmtId="0" fontId="0" fillId="0" borderId="0" xfId="0" applyFill="1" applyBorder="1" applyProtection="1">
      <protection hidden="1"/>
    </xf>
    <xf numFmtId="0" fontId="7" fillId="0" borderId="1" xfId="0" applyFont="1" applyBorder="1" applyProtection="1">
      <protection hidden="1"/>
    </xf>
    <xf numFmtId="0" fontId="7" fillId="0" borderId="2" xfId="0" applyFont="1" applyFill="1" applyBorder="1" applyProtection="1">
      <protection hidden="1"/>
    </xf>
    <xf numFmtId="0" fontId="7" fillId="0" borderId="1" xfId="0" applyFont="1" applyFill="1" applyBorder="1" applyProtection="1">
      <protection hidden="1"/>
    </xf>
    <xf numFmtId="0" fontId="7" fillId="0" borderId="3" xfId="0" applyFont="1" applyFill="1" applyBorder="1" applyProtection="1">
      <protection hidden="1"/>
    </xf>
    <xf numFmtId="0" fontId="10" fillId="2" borderId="3" xfId="0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0" fontId="10" fillId="2" borderId="1" xfId="0" applyFont="1" applyFill="1" applyBorder="1" applyAlignment="1" applyProtection="1">
      <alignment horizontal="center" vertical="center"/>
      <protection hidden="1"/>
    </xf>
    <xf numFmtId="0" fontId="12" fillId="2" borderId="1" xfId="0" applyFont="1" applyFill="1" applyBorder="1" applyAlignment="1" applyProtection="1">
      <alignment horizontal="center" vertical="center"/>
      <protection hidden="1"/>
    </xf>
    <xf numFmtId="0" fontId="13" fillId="2" borderId="2" xfId="0" applyFont="1" applyFill="1" applyBorder="1" applyProtection="1"/>
    <xf numFmtId="0" fontId="12" fillId="2" borderId="1" xfId="0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</xf>
    <xf numFmtId="0" fontId="9" fillId="2" borderId="2" xfId="0" applyFont="1" applyFill="1" applyBorder="1" applyProtection="1"/>
    <xf numFmtId="0" fontId="7" fillId="0" borderId="7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/>
    </xf>
    <xf numFmtId="0" fontId="12" fillId="2" borderId="7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hidden="1"/>
    </xf>
    <xf numFmtId="0" fontId="7" fillId="0" borderId="2" xfId="0" applyFont="1" applyFill="1" applyBorder="1" applyAlignment="1" applyProtection="1">
      <alignment horizontal="center" vertical="center"/>
      <protection hidden="1"/>
    </xf>
    <xf numFmtId="2" fontId="7" fillId="2" borderId="1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 applyProtection="1">
      <alignment horizontal="center" vertical="center"/>
      <protection hidden="1"/>
    </xf>
    <xf numFmtId="0" fontId="3" fillId="0" borderId="0" xfId="0" applyFont="1" applyProtection="1"/>
    <xf numFmtId="0" fontId="7" fillId="0" borderId="0" xfId="0" applyFont="1" applyFill="1" applyBorder="1" applyAlignment="1"/>
    <xf numFmtId="0" fontId="7" fillId="0" borderId="4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6" xfId="0" applyFont="1" applyFill="1" applyBorder="1" applyAlignment="1" applyProtection="1">
      <alignment horizontal="center" vertical="center"/>
      <protection hidden="1"/>
    </xf>
    <xf numFmtId="0" fontId="7" fillId="0" borderId="8" xfId="0" applyFont="1" applyFill="1" applyBorder="1" applyAlignment="1" applyProtection="1">
      <alignment horizontal="center" vertical="center"/>
      <protection hidden="1"/>
    </xf>
    <xf numFmtId="0" fontId="0" fillId="0" borderId="9" xfId="0" applyBorder="1" applyProtection="1"/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4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left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vertical="center"/>
    </xf>
    <xf numFmtId="0" fontId="7" fillId="0" borderId="10" xfId="0" applyFont="1" applyFill="1" applyBorder="1" applyAlignment="1" applyProtection="1">
      <alignment horizontal="center" vertical="center"/>
      <protection hidden="1"/>
    </xf>
    <xf numFmtId="0" fontId="0" fillId="0" borderId="10" xfId="0" applyBorder="1" applyProtection="1"/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  <protection hidden="1"/>
    </xf>
    <xf numFmtId="0" fontId="9" fillId="0" borderId="0" xfId="0" applyFont="1" applyProtection="1"/>
    <xf numFmtId="0" fontId="7" fillId="0" borderId="4" xfId="0" applyFont="1" applyBorder="1" applyAlignment="1" applyProtection="1">
      <alignment vertical="center"/>
      <protection hidden="1"/>
    </xf>
    <xf numFmtId="0" fontId="7" fillId="0" borderId="8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/>
    </xf>
    <xf numFmtId="1" fontId="5" fillId="0" borderId="7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6" fillId="0" borderId="1" xfId="0" applyFont="1" applyFill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Protection="1"/>
    <xf numFmtId="0" fontId="1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Protection="1"/>
    <xf numFmtId="164" fontId="7" fillId="0" borderId="0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Alignment="1" applyProtection="1">
      <alignment horizontal="center" vertical="center"/>
      <protection locked="0" hidden="1"/>
    </xf>
    <xf numFmtId="0" fontId="0" fillId="0" borderId="0" xfId="0" applyFill="1" applyProtection="1">
      <protection hidden="1"/>
    </xf>
    <xf numFmtId="0" fontId="0" fillId="0" borderId="0" xfId="0" applyFill="1" applyProtection="1"/>
    <xf numFmtId="0" fontId="6" fillId="0" borderId="0" xfId="0" applyFont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6" xfId="0" applyFont="1" applyFill="1" applyBorder="1" applyAlignment="1" applyProtection="1">
      <alignment horizontal="left" vertical="center"/>
      <protection hidden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7" fillId="0" borderId="7" xfId="0" applyFont="1" applyBorder="1" applyAlignment="1" applyProtection="1">
      <alignment vertical="center"/>
    </xf>
    <xf numFmtId="0" fontId="7" fillId="0" borderId="7" xfId="0" applyFont="1" applyBorder="1" applyAlignment="1" applyProtection="1">
      <alignment horizontal="center" vertical="center"/>
    </xf>
    <xf numFmtId="0" fontId="2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8" fillId="0" borderId="0" xfId="0" applyFont="1" applyAlignment="1" applyProtection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2" fontId="7" fillId="0" borderId="7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  <protection hidden="1"/>
    </xf>
    <xf numFmtId="0" fontId="12" fillId="2" borderId="2" xfId="0" applyFont="1" applyFill="1" applyBorder="1" applyAlignment="1" applyProtection="1">
      <alignment horizontal="center" vertical="center"/>
      <protection hidden="1"/>
    </xf>
    <xf numFmtId="0" fontId="10" fillId="3" borderId="7" xfId="0" applyFont="1" applyFill="1" applyBorder="1" applyAlignment="1" applyProtection="1">
      <alignment horizontal="center" vertical="center"/>
      <protection locked="0" hidden="1"/>
    </xf>
    <xf numFmtId="0" fontId="12" fillId="3" borderId="11" xfId="0" applyFont="1" applyFill="1" applyBorder="1" applyAlignment="1" applyProtection="1">
      <alignment horizontal="center" vertical="center"/>
      <protection locked="0" hidden="1"/>
    </xf>
    <xf numFmtId="0" fontId="14" fillId="3" borderId="2" xfId="0" applyFont="1" applyFill="1" applyBorder="1" applyAlignment="1" applyProtection="1">
      <alignment horizontal="center" vertical="center"/>
      <protection locked="0"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 applyProtection="1">
      <alignment horizontal="center" vertical="center"/>
      <protection hidden="1"/>
    </xf>
    <xf numFmtId="164" fontId="7" fillId="3" borderId="3" xfId="0" applyNumberFormat="1" applyFont="1" applyFill="1" applyBorder="1" applyAlignment="1" applyProtection="1">
      <alignment horizontal="center" vertical="center"/>
      <protection locked="0" hidden="1"/>
    </xf>
    <xf numFmtId="164" fontId="7" fillId="2" borderId="1" xfId="0" applyNumberFormat="1" applyFont="1" applyFill="1" applyBorder="1" applyAlignment="1" applyProtection="1">
      <alignment horizontal="center" vertical="center"/>
      <protection hidden="1"/>
    </xf>
    <xf numFmtId="2" fontId="7" fillId="2" borderId="1" xfId="0" applyNumberFormat="1" applyFont="1" applyFill="1" applyBorder="1" applyAlignment="1" applyProtection="1">
      <alignment horizontal="center" vertical="center"/>
      <protection hidden="1"/>
    </xf>
    <xf numFmtId="0" fontId="7" fillId="3" borderId="2" xfId="0" applyFont="1" applyFill="1" applyBorder="1" applyAlignment="1" applyProtection="1">
      <alignment horizontal="center" vertical="center"/>
      <protection locked="0" hidden="1"/>
    </xf>
    <xf numFmtId="1" fontId="7" fillId="2" borderId="1" xfId="0" applyNumberFormat="1" applyFont="1" applyFill="1" applyBorder="1" applyAlignment="1" applyProtection="1">
      <alignment horizontal="center" vertical="center"/>
      <protection hidden="1"/>
    </xf>
    <xf numFmtId="2" fontId="7" fillId="2" borderId="2" xfId="0" applyNumberFormat="1" applyFont="1" applyFill="1" applyBorder="1" applyAlignment="1" applyProtection="1">
      <alignment horizontal="center" vertical="center"/>
      <protection hidden="1"/>
    </xf>
    <xf numFmtId="164" fontId="16" fillId="3" borderId="2" xfId="0" applyNumberFormat="1" applyFont="1" applyFill="1" applyBorder="1" applyAlignment="1" applyProtection="1">
      <alignment horizontal="center" vertical="center"/>
      <protection locked="0" hidden="1"/>
    </xf>
    <xf numFmtId="164" fontId="16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164" fontId="7" fillId="2" borderId="2" xfId="0" applyNumberFormat="1" applyFont="1" applyFill="1" applyBorder="1" applyAlignment="1" applyProtection="1">
      <alignment horizontal="center" vertical="center"/>
      <protection hidden="1"/>
    </xf>
    <xf numFmtId="0" fontId="7" fillId="3" borderId="7" xfId="0" applyFont="1" applyFill="1" applyBorder="1" applyAlignment="1" applyProtection="1">
      <alignment horizontal="center" vertical="center"/>
      <protection locked="0" hidden="1"/>
    </xf>
    <xf numFmtId="165" fontId="7" fillId="2" borderId="7" xfId="0" applyNumberFormat="1" applyFont="1" applyFill="1" applyBorder="1" applyAlignment="1" applyProtection="1">
      <alignment horizontal="center" vertical="center"/>
      <protection hidden="1"/>
    </xf>
    <xf numFmtId="0" fontId="1" fillId="3" borderId="7" xfId="0" applyFont="1" applyFill="1" applyBorder="1" applyAlignment="1" applyProtection="1">
      <alignment horizontal="center" vertical="center"/>
      <protection locked="0" hidden="1"/>
    </xf>
    <xf numFmtId="0" fontId="7" fillId="2" borderId="7" xfId="0" applyFont="1" applyFill="1" applyBorder="1" applyAlignment="1" applyProtection="1">
      <alignment horizontal="center" vertical="center"/>
      <protection hidden="1"/>
    </xf>
    <xf numFmtId="164" fontId="7" fillId="2" borderId="7" xfId="0" applyNumberFormat="1" applyFont="1" applyFill="1" applyBorder="1" applyAlignment="1" applyProtection="1">
      <alignment horizontal="center" vertical="center"/>
      <protection hidden="1"/>
    </xf>
    <xf numFmtId="0" fontId="2" fillId="3" borderId="7" xfId="0" applyFont="1" applyFill="1" applyBorder="1" applyAlignment="1" applyProtection="1">
      <alignment horizontal="center" vertical="center"/>
      <protection locked="0" hidden="1"/>
    </xf>
    <xf numFmtId="1" fontId="7" fillId="3" borderId="7" xfId="0" applyNumberFormat="1" applyFont="1" applyFill="1" applyBorder="1" applyAlignment="1" applyProtection="1">
      <alignment horizontal="center" vertical="center"/>
      <protection locked="0" hidden="1"/>
    </xf>
    <xf numFmtId="0" fontId="20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3" fillId="0" borderId="12" xfId="0" applyFont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457200</xdr:colOff>
      <xdr:row>43</xdr:row>
      <xdr:rowOff>19050</xdr:rowOff>
    </xdr:from>
    <xdr:to>
      <xdr:col>15</xdr:col>
      <xdr:colOff>321127</xdr:colOff>
      <xdr:row>53</xdr:row>
      <xdr:rowOff>460511</xdr:rowOff>
    </xdr:to>
    <xdr:pic>
      <xdr:nvPicPr>
        <xdr:cNvPr id="6" name="Immagin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5450" y="24288750"/>
          <a:ext cx="5921827" cy="615646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178156</xdr:colOff>
      <xdr:row>42</xdr:row>
      <xdr:rowOff>171450</xdr:rowOff>
    </xdr:from>
    <xdr:to>
      <xdr:col>8</xdr:col>
      <xdr:colOff>381000</xdr:colOff>
      <xdr:row>53</xdr:row>
      <xdr:rowOff>449384</xdr:rowOff>
    </xdr:to>
    <xdr:pic>
      <xdr:nvPicPr>
        <xdr:cNvPr id="7" name="Immagin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56" y="23869650"/>
          <a:ext cx="7803794" cy="656443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657577</xdr:colOff>
      <xdr:row>42</xdr:row>
      <xdr:rowOff>127356</xdr:rowOff>
    </xdr:from>
    <xdr:to>
      <xdr:col>15</xdr:col>
      <xdr:colOff>189139</xdr:colOff>
      <xdr:row>42</xdr:row>
      <xdr:rowOff>549275</xdr:rowOff>
    </xdr:to>
    <xdr:sp macro="" textlink="">
      <xdr:nvSpPr>
        <xdr:cNvPr id="16" name="CasellaDiTesto 15"/>
        <xdr:cNvSpPr txBox="1"/>
      </xdr:nvSpPr>
      <xdr:spPr>
        <a:xfrm flipH="1">
          <a:off x="14221177" y="23825556"/>
          <a:ext cx="884112" cy="421919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800" b="1"/>
            <a:t>Tab. 3</a:t>
          </a:r>
        </a:p>
        <a:p>
          <a:endParaRPr lang="it-IT" sz="1800" b="1"/>
        </a:p>
      </xdr:txBody>
    </xdr:sp>
    <xdr:clientData/>
  </xdr:twoCellAnchor>
  <xdr:twoCellAnchor editAs="oneCell">
    <xdr:from>
      <xdr:col>9</xdr:col>
      <xdr:colOff>463549</xdr:colOff>
      <xdr:row>35</xdr:row>
      <xdr:rowOff>234614</xdr:rowOff>
    </xdr:from>
    <xdr:to>
      <xdr:col>16</xdr:col>
      <xdr:colOff>171450</xdr:colOff>
      <xdr:row>42</xdr:row>
      <xdr:rowOff>177799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131299" y="19932314"/>
          <a:ext cx="8204201" cy="39436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8</xdr:col>
      <xdr:colOff>200377</xdr:colOff>
      <xdr:row>43</xdr:row>
      <xdr:rowOff>111481</xdr:rowOff>
    </xdr:from>
    <xdr:to>
      <xdr:col>9</xdr:col>
      <xdr:colOff>385989</xdr:colOff>
      <xdr:row>43</xdr:row>
      <xdr:rowOff>533400</xdr:rowOff>
    </xdr:to>
    <xdr:sp macro="" textlink="">
      <xdr:nvSpPr>
        <xdr:cNvPr id="18" name="CasellaDiTesto 17"/>
        <xdr:cNvSpPr txBox="1"/>
      </xdr:nvSpPr>
      <xdr:spPr>
        <a:xfrm flipH="1">
          <a:off x="8106127" y="24381181"/>
          <a:ext cx="1042862" cy="421919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800" b="1"/>
            <a:t>Tab. 2</a:t>
          </a:r>
        </a:p>
        <a:p>
          <a:endParaRPr lang="it-IT" sz="1800" b="1"/>
        </a:p>
      </xdr:txBody>
    </xdr:sp>
    <xdr:clientData/>
  </xdr:twoCellAnchor>
  <xdr:twoCellAnchor editAs="oneCell">
    <xdr:from>
      <xdr:col>10</xdr:col>
      <xdr:colOff>349250</xdr:colOff>
      <xdr:row>5</xdr:row>
      <xdr:rowOff>312212</xdr:rowOff>
    </xdr:from>
    <xdr:to>
      <xdr:col>15</xdr:col>
      <xdr:colOff>838200</xdr:colOff>
      <xdr:row>9</xdr:row>
      <xdr:rowOff>151892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074150" y="2864912"/>
          <a:ext cx="6546850" cy="21256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57151</xdr:colOff>
      <xdr:row>31</xdr:row>
      <xdr:rowOff>361950</xdr:rowOff>
    </xdr:from>
    <xdr:to>
      <xdr:col>15</xdr:col>
      <xdr:colOff>1082843</xdr:colOff>
      <xdr:row>33</xdr:row>
      <xdr:rowOff>104775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135351" y="17773650"/>
          <a:ext cx="1025692" cy="885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14</xdr:col>
      <xdr:colOff>740229</xdr:colOff>
      <xdr:row>35</xdr:row>
      <xdr:rowOff>268515</xdr:rowOff>
    </xdr:from>
    <xdr:to>
      <xdr:col>15</xdr:col>
      <xdr:colOff>380648</xdr:colOff>
      <xdr:row>36</xdr:row>
      <xdr:rowOff>118934</xdr:rowOff>
    </xdr:to>
    <xdr:sp macro="" textlink="">
      <xdr:nvSpPr>
        <xdr:cNvPr id="22" name="CasellaDiTesto 21"/>
        <xdr:cNvSpPr txBox="1"/>
      </xdr:nvSpPr>
      <xdr:spPr>
        <a:xfrm flipH="1">
          <a:off x="14303829" y="19966215"/>
          <a:ext cx="992969" cy="421919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800" b="1"/>
            <a:t>Tab. 1</a:t>
          </a:r>
        </a:p>
      </xdr:txBody>
    </xdr:sp>
    <xdr:clientData/>
  </xdr:twoCellAnchor>
  <xdr:twoCellAnchor editAs="oneCell">
    <xdr:from>
      <xdr:col>1</xdr:col>
      <xdr:colOff>857250</xdr:colOff>
      <xdr:row>27</xdr:row>
      <xdr:rowOff>209551</xdr:rowOff>
    </xdr:from>
    <xdr:to>
      <xdr:col>7</xdr:col>
      <xdr:colOff>780702</xdr:colOff>
      <xdr:row>38</xdr:row>
      <xdr:rowOff>438151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162050" y="15335251"/>
          <a:ext cx="6343302" cy="6515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114300</xdr:colOff>
      <xdr:row>23</xdr:row>
      <xdr:rowOff>38100</xdr:rowOff>
    </xdr:from>
    <xdr:to>
      <xdr:col>3</xdr:col>
      <xdr:colOff>1009650</xdr:colOff>
      <xdr:row>27</xdr:row>
      <xdr:rowOff>165100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19100" y="12877800"/>
          <a:ext cx="3257550" cy="2413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3</xdr:col>
      <xdr:colOff>114300</xdr:colOff>
      <xdr:row>37</xdr:row>
      <xdr:rowOff>76200</xdr:rowOff>
    </xdr:from>
    <xdr:to>
      <xdr:col>3</xdr:col>
      <xdr:colOff>1009650</xdr:colOff>
      <xdr:row>37</xdr:row>
      <xdr:rowOff>514350</xdr:rowOff>
    </xdr:to>
    <xdr:sp macro="" textlink="">
      <xdr:nvSpPr>
        <xdr:cNvPr id="21" name="CasellaDiTesto 20"/>
        <xdr:cNvSpPr txBox="1"/>
      </xdr:nvSpPr>
      <xdr:spPr>
        <a:xfrm>
          <a:off x="2781300" y="20916900"/>
          <a:ext cx="895350" cy="4381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t-IT" sz="2000"/>
            <a:t>m 3</a:t>
          </a:r>
        </a:p>
      </xdr:txBody>
    </xdr:sp>
    <xdr:clientData/>
  </xdr:twoCellAnchor>
  <xdr:twoCellAnchor>
    <xdr:from>
      <xdr:col>4</xdr:col>
      <xdr:colOff>457200</xdr:colOff>
      <xdr:row>34</xdr:row>
      <xdr:rowOff>438150</xdr:rowOff>
    </xdr:from>
    <xdr:to>
      <xdr:col>5</xdr:col>
      <xdr:colOff>304800</xdr:colOff>
      <xdr:row>35</xdr:row>
      <xdr:rowOff>285750</xdr:rowOff>
    </xdr:to>
    <xdr:sp macro="" textlink="">
      <xdr:nvSpPr>
        <xdr:cNvPr id="23" name="CasellaDiTesto 22"/>
        <xdr:cNvSpPr txBox="1"/>
      </xdr:nvSpPr>
      <xdr:spPr>
        <a:xfrm>
          <a:off x="4324350" y="19564350"/>
          <a:ext cx="704850" cy="4191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it-IT" sz="2000"/>
            <a:t>m 6</a:t>
          </a:r>
        </a:p>
      </xdr:txBody>
    </xdr:sp>
    <xdr:clientData/>
  </xdr:twoCellAnchor>
  <xdr:twoCellAnchor>
    <xdr:from>
      <xdr:col>1</xdr:col>
      <xdr:colOff>990600</xdr:colOff>
      <xdr:row>30</xdr:row>
      <xdr:rowOff>247650</xdr:rowOff>
    </xdr:from>
    <xdr:to>
      <xdr:col>2</xdr:col>
      <xdr:colOff>1066800</xdr:colOff>
      <xdr:row>32</xdr:row>
      <xdr:rowOff>304800</xdr:rowOff>
    </xdr:to>
    <xdr:sp macro="" textlink="">
      <xdr:nvSpPr>
        <xdr:cNvPr id="25" name="CasellaDiTesto 24"/>
        <xdr:cNvSpPr txBox="1"/>
      </xdr:nvSpPr>
      <xdr:spPr>
        <a:xfrm>
          <a:off x="1295400" y="17087850"/>
          <a:ext cx="1257300" cy="12001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2000"/>
            <a:t>Altezza</a:t>
          </a:r>
          <a:r>
            <a:rPr lang="it-IT" sz="2000" baseline="0"/>
            <a:t> tra i piani </a:t>
          </a:r>
        </a:p>
        <a:p>
          <a:r>
            <a:rPr lang="it-IT" sz="2000" baseline="0"/>
            <a:t>3,5m</a:t>
          </a:r>
          <a:endParaRPr lang="it-IT" sz="2000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6</xdr:col>
      <xdr:colOff>171450</xdr:colOff>
      <xdr:row>3</xdr:row>
      <xdr:rowOff>476250</xdr:rowOff>
    </xdr:to>
    <xdr:pic>
      <xdr:nvPicPr>
        <xdr:cNvPr id="19" name="Immagine 18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04800" y="266700"/>
          <a:ext cx="55816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6349</xdr:colOff>
      <xdr:row>1</xdr:row>
      <xdr:rowOff>28575</xdr:rowOff>
    </xdr:from>
    <xdr:to>
      <xdr:col>12</xdr:col>
      <xdr:colOff>605946</xdr:colOff>
      <xdr:row>5</xdr:row>
      <xdr:rowOff>187325</xdr:rowOff>
    </xdr:to>
    <xdr:pic>
      <xdr:nvPicPr>
        <xdr:cNvPr id="2" name="Immagine 1" descr="ctenergia intestazione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309" t="1476" r="985" b="1476"/>
        <a:stretch>
          <a:fillRect/>
        </a:stretch>
      </xdr:blipFill>
      <xdr:spPr>
        <a:xfrm>
          <a:off x="282574" y="285750"/>
          <a:ext cx="12877322" cy="24447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6349</xdr:colOff>
      <xdr:row>1</xdr:row>
      <xdr:rowOff>28575</xdr:rowOff>
    </xdr:from>
    <xdr:to>
      <xdr:col>12</xdr:col>
      <xdr:colOff>605946</xdr:colOff>
      <xdr:row>5</xdr:row>
      <xdr:rowOff>187325</xdr:rowOff>
    </xdr:to>
    <xdr:pic>
      <xdr:nvPicPr>
        <xdr:cNvPr id="2" name="Immagine 1" descr="ctenergia intestazione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309" t="1476" r="985" b="1476"/>
        <a:stretch>
          <a:fillRect/>
        </a:stretch>
      </xdr:blipFill>
      <xdr:spPr>
        <a:xfrm>
          <a:off x="282574" y="285750"/>
          <a:ext cx="12877322" cy="24447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3"/>
  <sheetViews>
    <sheetView tabSelected="1" view="pageLayout" zoomScale="50" zoomScaleNormal="100" zoomScaleSheetLayoutView="50" zoomScalePageLayoutView="50" workbookViewId="0">
      <selection activeCell="I7" sqref="I7"/>
    </sheetView>
  </sheetViews>
  <sheetFormatPr defaultColWidth="16.42578125" defaultRowHeight="45" customHeight="1"/>
  <cols>
    <col min="1" max="1" width="4.140625" style="2" customWidth="1"/>
    <col min="2" max="3" width="16.42578125" style="2"/>
    <col min="4" max="4" width="16.7109375" style="2" customWidth="1"/>
    <col min="5" max="5" width="11.85546875" style="2" customWidth="1"/>
    <col min="6" max="6" width="13.85546875" style="2" customWidth="1"/>
    <col min="7" max="7" width="14" style="2" customWidth="1"/>
    <col min="8" max="8" width="16.42578125" style="2" customWidth="1"/>
    <col min="9" max="9" width="11.85546875" style="2" customWidth="1"/>
    <col min="10" max="10" width="17.5703125" style="2" customWidth="1"/>
    <col min="11" max="11" width="16.42578125" style="2"/>
    <col min="12" max="12" width="18.7109375" style="2" customWidth="1"/>
    <col min="13" max="13" width="14" style="2" customWidth="1"/>
    <col min="14" max="14" width="16.42578125" style="2"/>
    <col min="15" max="15" width="19" style="2" customWidth="1"/>
    <col min="16" max="16384" width="16.42578125" style="2"/>
  </cols>
  <sheetData>
    <row r="1" spans="1:18" s="1" customFormat="1" ht="20.2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s="1" customFormat="1" ht="45" customHeight="1">
      <c r="A2"/>
      <c r="B2"/>
      <c r="C2"/>
      <c r="D2"/>
      <c r="E2"/>
      <c r="F2"/>
      <c r="G2"/>
      <c r="H2"/>
      <c r="I2"/>
      <c r="J2"/>
      <c r="K2"/>
      <c r="L2"/>
      <c r="M2"/>
      <c r="N2" s="141" t="s">
        <v>71</v>
      </c>
      <c r="O2"/>
      <c r="P2"/>
      <c r="Q2"/>
      <c r="R2"/>
    </row>
    <row r="3" spans="1:18" s="1" customFormat="1" ht="45" customHeight="1">
      <c r="A3"/>
      <c r="B3"/>
      <c r="C3"/>
      <c r="D3"/>
      <c r="E3"/>
      <c r="F3"/>
      <c r="G3"/>
      <c r="H3" s="151" t="s">
        <v>70</v>
      </c>
      <c r="I3" s="152"/>
      <c r="J3" s="152"/>
      <c r="K3" s="152"/>
      <c r="L3" s="152"/>
      <c r="M3"/>
      <c r="N3"/>
      <c r="O3"/>
      <c r="P3"/>
      <c r="Q3"/>
      <c r="R3"/>
    </row>
    <row r="4" spans="1:18" s="1" customFormat="1" ht="45" customHeight="1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</row>
    <row r="5" spans="1:18" s="1" customFormat="1" ht="45" customHeight="1">
      <c r="A5"/>
      <c r="B5" s="69" t="s">
        <v>51</v>
      </c>
      <c r="C5"/>
      <c r="D5"/>
      <c r="E5"/>
      <c r="F5"/>
      <c r="H5" s="69" t="s">
        <v>25</v>
      </c>
      <c r="I5" s="67" t="s">
        <v>10</v>
      </c>
      <c r="J5" s="68" t="s">
        <v>11</v>
      </c>
      <c r="K5"/>
      <c r="L5"/>
      <c r="M5"/>
      <c r="N5"/>
      <c r="O5"/>
      <c r="P5"/>
      <c r="Q5"/>
      <c r="R5"/>
    </row>
    <row r="6" spans="1:18" ht="45" customHeight="1">
      <c r="A6"/>
      <c r="C6" s="10" t="s">
        <v>1</v>
      </c>
      <c r="D6" s="142" t="s">
        <v>22</v>
      </c>
      <c r="E6" s="143"/>
      <c r="F6" s="35"/>
      <c r="G6" s="62" t="s">
        <v>3</v>
      </c>
      <c r="H6" s="63" t="s">
        <v>23</v>
      </c>
      <c r="I6" s="122">
        <f>D16</f>
        <v>13.75</v>
      </c>
      <c r="J6" s="122">
        <f>E16</f>
        <v>3.75</v>
      </c>
      <c r="K6" s="36"/>
      <c r="L6" s="7"/>
      <c r="M6" s="7"/>
      <c r="N6"/>
      <c r="O6"/>
      <c r="P6"/>
      <c r="Q6"/>
      <c r="R6"/>
    </row>
    <row r="7" spans="1:18" ht="45" customHeight="1">
      <c r="A7"/>
      <c r="B7" s="60" t="s">
        <v>8</v>
      </c>
      <c r="C7" s="34" t="s">
        <v>2</v>
      </c>
      <c r="D7" s="11" t="s">
        <v>10</v>
      </c>
      <c r="E7" s="11" t="s">
        <v>11</v>
      </c>
      <c r="F7" s="35"/>
      <c r="G7" s="103" t="s">
        <v>52</v>
      </c>
      <c r="H7" s="61"/>
      <c r="I7" s="32">
        <v>2</v>
      </c>
      <c r="J7" s="32">
        <v>2</v>
      </c>
      <c r="K7" s="36"/>
      <c r="L7" s="7"/>
      <c r="M7" s="7"/>
      <c r="N7"/>
      <c r="O7"/>
      <c r="P7"/>
      <c r="Q7"/>
      <c r="R7"/>
    </row>
    <row r="8" spans="1:18" ht="45" customHeight="1">
      <c r="A8"/>
      <c r="C8" s="29" t="s">
        <v>5</v>
      </c>
      <c r="D8" s="44">
        <v>0.75</v>
      </c>
      <c r="E8" s="117">
        <v>0.75</v>
      </c>
      <c r="F8" s="19"/>
      <c r="G8" s="64" t="s">
        <v>3</v>
      </c>
      <c r="H8" s="19" t="s">
        <v>24</v>
      </c>
      <c r="I8" s="123">
        <f>I7*I6</f>
        <v>27.5</v>
      </c>
      <c r="J8" s="33">
        <f>J7*J6</f>
        <v>7.5</v>
      </c>
      <c r="K8" s="37"/>
      <c r="L8" s="7"/>
      <c r="M8" s="7"/>
      <c r="N8"/>
      <c r="O8"/>
      <c r="P8"/>
      <c r="Q8"/>
      <c r="R8"/>
    </row>
    <row r="9" spans="1:18" ht="45" customHeight="1">
      <c r="A9"/>
      <c r="C9" s="29" t="s">
        <v>6</v>
      </c>
      <c r="D9" s="44">
        <v>3</v>
      </c>
      <c r="E9" s="117"/>
      <c r="F9" s="19"/>
      <c r="G9" s="104" t="s">
        <v>53</v>
      </c>
      <c r="H9" s="19"/>
      <c r="I9" s="32">
        <v>70</v>
      </c>
      <c r="J9" s="124">
        <v>20</v>
      </c>
      <c r="K9" s="37"/>
      <c r="N9"/>
      <c r="O9"/>
      <c r="P9"/>
      <c r="Q9"/>
      <c r="R9"/>
    </row>
    <row r="10" spans="1:18" ht="45" customHeight="1">
      <c r="A10"/>
      <c r="C10" s="30" t="s">
        <v>9</v>
      </c>
      <c r="D10" s="45">
        <v>2</v>
      </c>
      <c r="E10" s="118"/>
      <c r="F10" s="19"/>
      <c r="G10" s="104" t="s">
        <v>54</v>
      </c>
      <c r="H10" s="27"/>
      <c r="I10" s="125">
        <f>(I9*60/(2.826*2))^0.5</f>
        <v>27.2598567069927</v>
      </c>
      <c r="J10" s="125">
        <f>(J9*60/(2.826*2))^0.5</f>
        <v>14.571006315731202</v>
      </c>
      <c r="K10" s="38"/>
      <c r="L10" s="102" t="s">
        <v>49</v>
      </c>
      <c r="M10" s="102"/>
      <c r="N10" s="102"/>
      <c r="O10" s="102"/>
      <c r="P10"/>
      <c r="Q10"/>
      <c r="R10"/>
    </row>
    <row r="11" spans="1:18" ht="45" customHeight="1">
      <c r="A11"/>
      <c r="B11" s="60" t="s">
        <v>12</v>
      </c>
      <c r="C11" s="40" t="s">
        <v>13</v>
      </c>
      <c r="D11" s="46">
        <v>1.5</v>
      </c>
      <c r="E11" s="48">
        <v>1.5</v>
      </c>
      <c r="F11" s="39"/>
      <c r="G11" s="65" t="s">
        <v>19</v>
      </c>
      <c r="H11" s="73" t="s">
        <v>29</v>
      </c>
      <c r="I11" s="121" t="s">
        <v>7</v>
      </c>
      <c r="J11" s="121" t="s">
        <v>20</v>
      </c>
      <c r="K11" s="38"/>
      <c r="L11" s="102" t="s">
        <v>50</v>
      </c>
      <c r="M11" s="89"/>
      <c r="N11" s="89"/>
      <c r="O11" s="89"/>
      <c r="P11"/>
      <c r="Q11"/>
      <c r="R11"/>
    </row>
    <row r="12" spans="1:18" ht="45" customHeight="1">
      <c r="A12"/>
      <c r="C12" s="41" t="s">
        <v>14</v>
      </c>
      <c r="D12" s="45">
        <v>2</v>
      </c>
      <c r="E12" s="49"/>
      <c r="K12"/>
      <c r="M12" s="89"/>
      <c r="N12" s="89"/>
      <c r="O12"/>
      <c r="P12"/>
      <c r="Q12"/>
      <c r="R12"/>
    </row>
    <row r="13" spans="1:18" ht="45" customHeight="1">
      <c r="A13"/>
      <c r="B13" s="60" t="s">
        <v>15</v>
      </c>
      <c r="C13" s="42" t="s">
        <v>5</v>
      </c>
      <c r="D13" s="47">
        <v>0.75</v>
      </c>
      <c r="E13" s="50">
        <v>0.75</v>
      </c>
      <c r="G13" s="72" t="s">
        <v>28</v>
      </c>
      <c r="I13" s="67" t="s">
        <v>10</v>
      </c>
      <c r="J13" s="68" t="s">
        <v>11</v>
      </c>
      <c r="K13"/>
      <c r="L13" s="144" t="s">
        <v>57</v>
      </c>
      <c r="M13" s="145"/>
      <c r="N13" s="89"/>
      <c r="O13"/>
      <c r="P13"/>
      <c r="Q13"/>
      <c r="R13"/>
    </row>
    <row r="14" spans="1:18" ht="45" customHeight="1">
      <c r="A14"/>
      <c r="C14" s="43" t="s">
        <v>16</v>
      </c>
      <c r="D14" s="44">
        <v>0.75</v>
      </c>
      <c r="E14" s="51">
        <v>0.75</v>
      </c>
      <c r="G14" s="70" t="s">
        <v>3</v>
      </c>
      <c r="H14" s="74" t="s">
        <v>30</v>
      </c>
      <c r="I14" s="122">
        <f>I8</f>
        <v>27.5</v>
      </c>
      <c r="J14" s="122">
        <f>J8</f>
        <v>7.5</v>
      </c>
      <c r="K14"/>
      <c r="L14" s="67" t="s">
        <v>10</v>
      </c>
      <c r="M14" s="68" t="s">
        <v>11</v>
      </c>
      <c r="N14"/>
      <c r="O14"/>
      <c r="P14"/>
      <c r="Q14"/>
      <c r="R14"/>
    </row>
    <row r="15" spans="1:18" ht="45" customHeight="1">
      <c r="A15"/>
      <c r="C15" s="41" t="s">
        <v>6</v>
      </c>
      <c r="D15" s="45">
        <v>3</v>
      </c>
      <c r="E15" s="52"/>
      <c r="G15" s="64" t="s">
        <v>0</v>
      </c>
      <c r="H15" s="19"/>
      <c r="I15" s="32">
        <v>70</v>
      </c>
      <c r="J15" s="124">
        <v>20</v>
      </c>
      <c r="K15" s="78" t="s">
        <v>35</v>
      </c>
      <c r="L15" s="126">
        <f>L16*(10.67/(L17/1000)^4.8704)*(((I15*60)/(1000*3600))/140)^1.852</f>
        <v>0.76789634797010342</v>
      </c>
      <c r="M15" s="126">
        <f>(M16*(10.67/(M17/1000)^4.8704)*(((J15*60)/(1000*3600))/140)^1.852)*1.5</f>
        <v>0.40619029820336516</v>
      </c>
      <c r="N15"/>
      <c r="O15"/>
      <c r="P15"/>
      <c r="Q15"/>
      <c r="R15"/>
    </row>
    <row r="16" spans="1:18" ht="45" customHeight="1">
      <c r="A16"/>
      <c r="C16" s="53" t="s">
        <v>17</v>
      </c>
      <c r="D16" s="54">
        <f>D8+D9+D10+D11+D12+D13+D14+D15</f>
        <v>13.75</v>
      </c>
      <c r="E16" s="55">
        <f>E8+E11+E13+E14</f>
        <v>3.75</v>
      </c>
      <c r="G16" s="64" t="s">
        <v>18</v>
      </c>
      <c r="H16" s="27"/>
      <c r="I16" s="126">
        <f>(I15*60/(2.826*2))^0.5</f>
        <v>27.2598567069927</v>
      </c>
      <c r="J16" s="126">
        <f>(J15*60/(2.826*2))^0.5</f>
        <v>14.571006315731202</v>
      </c>
      <c r="K16" s="79" t="s">
        <v>34</v>
      </c>
      <c r="L16" s="32">
        <v>3.5</v>
      </c>
      <c r="M16" s="32">
        <v>3.5</v>
      </c>
      <c r="N16"/>
      <c r="O16"/>
      <c r="P16"/>
      <c r="Q16"/>
      <c r="R16"/>
    </row>
    <row r="17" spans="1:18" ht="45" customHeight="1">
      <c r="A17"/>
      <c r="B17"/>
      <c r="C17" s="53" t="s">
        <v>0</v>
      </c>
      <c r="D17" s="119">
        <v>38</v>
      </c>
      <c r="E17" s="120">
        <v>16</v>
      </c>
      <c r="F17"/>
      <c r="G17" s="65" t="s">
        <v>19</v>
      </c>
      <c r="H17" s="73" t="s">
        <v>29</v>
      </c>
      <c r="I17" s="121" t="s">
        <v>7</v>
      </c>
      <c r="J17" s="121" t="s">
        <v>20</v>
      </c>
      <c r="K17" s="80" t="s">
        <v>18</v>
      </c>
      <c r="L17" s="127">
        <v>26</v>
      </c>
      <c r="M17" s="127">
        <v>20</v>
      </c>
      <c r="N17"/>
      <c r="O17"/>
      <c r="P17"/>
      <c r="Q17"/>
      <c r="R17"/>
    </row>
    <row r="18" spans="1:18" ht="45" customHeight="1">
      <c r="A18"/>
      <c r="B18"/>
      <c r="C18" s="56" t="s">
        <v>18</v>
      </c>
      <c r="D18" s="58">
        <f>(D17*60/(2.826*2))^0.5</f>
        <v>20.084746142305342</v>
      </c>
      <c r="E18" s="58">
        <f>(E17*60/(2.826*2))^0.5</f>
        <v>13.032704249021492</v>
      </c>
      <c r="F18"/>
      <c r="G18" s="72" t="s">
        <v>27</v>
      </c>
      <c r="I18" s="67" t="s">
        <v>10</v>
      </c>
      <c r="J18" s="68" t="s">
        <v>11</v>
      </c>
      <c r="L18" s="83"/>
      <c r="M18" s="83"/>
      <c r="N18"/>
      <c r="O18"/>
      <c r="P18"/>
      <c r="Q18"/>
      <c r="R18"/>
    </row>
    <row r="19" spans="1:18" ht="45" customHeight="1">
      <c r="A19"/>
      <c r="C19" s="57" t="s">
        <v>19</v>
      </c>
      <c r="D19" s="121" t="s">
        <v>20</v>
      </c>
      <c r="E19" s="121" t="s">
        <v>21</v>
      </c>
      <c r="G19" s="70" t="s">
        <v>3</v>
      </c>
      <c r="H19" s="74" t="s">
        <v>31</v>
      </c>
      <c r="I19" s="122">
        <f>I14*2</f>
        <v>55</v>
      </c>
      <c r="J19" s="122">
        <f>J14*2</f>
        <v>15</v>
      </c>
      <c r="L19" s="67" t="s">
        <v>10</v>
      </c>
      <c r="M19" s="68" t="s">
        <v>11</v>
      </c>
      <c r="N19"/>
      <c r="O19"/>
      <c r="P19"/>
      <c r="Q19"/>
      <c r="R19"/>
    </row>
    <row r="20" spans="1:18" ht="45" customHeight="1">
      <c r="A20"/>
      <c r="G20" s="64" t="s">
        <v>0</v>
      </c>
      <c r="H20" s="19"/>
      <c r="I20" s="32">
        <v>114</v>
      </c>
      <c r="J20" s="124">
        <v>42</v>
      </c>
      <c r="K20" s="78" t="s">
        <v>35</v>
      </c>
      <c r="L20" s="126">
        <f>L21*(10.67/(L22/1000)^4.8704)*(((I20*60)/(1000*3600))/140)^1.852</f>
        <v>0.68924330499574404</v>
      </c>
      <c r="M20" s="126">
        <f>(M21*(10.67/(M22/1000)^4.8704)*(((J20*60)/(1000*3600))/140)^1.852)*1.5</f>
        <v>0.44722902042544777</v>
      </c>
      <c r="N20"/>
      <c r="O20"/>
      <c r="P20"/>
      <c r="Q20"/>
      <c r="R20"/>
    </row>
    <row r="21" spans="1:18" ht="45" customHeight="1">
      <c r="A21"/>
      <c r="G21" s="64" t="s">
        <v>18</v>
      </c>
      <c r="H21" s="27"/>
      <c r="I21" s="126">
        <f>(I20*60/(2.826*2))^0.5</f>
        <v>34.787800775595855</v>
      </c>
      <c r="J21" s="126">
        <f>(J20*60/(2.826*2))^0.5</f>
        <v>21.115394209236658</v>
      </c>
      <c r="K21" s="79" t="s">
        <v>34</v>
      </c>
      <c r="L21" s="32">
        <v>3.5</v>
      </c>
      <c r="M21" s="32">
        <v>3.5</v>
      </c>
      <c r="N21"/>
      <c r="O21"/>
      <c r="P21"/>
      <c r="Q21"/>
      <c r="R21"/>
    </row>
    <row r="22" spans="1:18" ht="45" customHeight="1">
      <c r="A22"/>
      <c r="B22" s="105" t="s">
        <v>55</v>
      </c>
      <c r="G22" s="65" t="s">
        <v>19</v>
      </c>
      <c r="H22" s="73" t="s">
        <v>29</v>
      </c>
      <c r="I22" s="121" t="s">
        <v>33</v>
      </c>
      <c r="J22" s="121" t="s">
        <v>7</v>
      </c>
      <c r="K22" s="80" t="s">
        <v>18</v>
      </c>
      <c r="L22" s="127">
        <v>32</v>
      </c>
      <c r="M22" s="127">
        <v>26</v>
      </c>
      <c r="N22"/>
      <c r="O22"/>
      <c r="P22"/>
      <c r="Q22"/>
      <c r="R22"/>
    </row>
    <row r="23" spans="1:18" ht="45" customHeight="1">
      <c r="A23"/>
      <c r="B23" s="106" t="s">
        <v>56</v>
      </c>
      <c r="C23" s="89"/>
      <c r="D23" s="89"/>
      <c r="G23" s="71" t="s">
        <v>26</v>
      </c>
      <c r="H23"/>
      <c r="I23" s="67" t="s">
        <v>10</v>
      </c>
      <c r="J23" s="68" t="s">
        <v>11</v>
      </c>
      <c r="L23" s="83"/>
      <c r="M23" s="83"/>
      <c r="N23"/>
      <c r="O23"/>
      <c r="P23"/>
      <c r="Q23"/>
      <c r="R23"/>
    </row>
    <row r="24" spans="1:18" ht="45" customHeight="1">
      <c r="A24"/>
      <c r="G24" s="70" t="s">
        <v>3</v>
      </c>
      <c r="H24" s="74" t="s">
        <v>30</v>
      </c>
      <c r="I24" s="122">
        <f>I14*3</f>
        <v>82.5</v>
      </c>
      <c r="J24" s="122">
        <f>J14*3</f>
        <v>22.5</v>
      </c>
      <c r="K24" s="107"/>
      <c r="L24" s="67" t="s">
        <v>10</v>
      </c>
      <c r="M24" s="68" t="s">
        <v>11</v>
      </c>
      <c r="N24"/>
      <c r="O24"/>
      <c r="P24"/>
      <c r="Q24"/>
      <c r="R24"/>
    </row>
    <row r="25" spans="1:18" ht="45" customHeight="1">
      <c r="A25"/>
      <c r="B25" s="3"/>
      <c r="G25" s="64" t="s">
        <v>0</v>
      </c>
      <c r="H25" s="19"/>
      <c r="I25" s="32">
        <v>160</v>
      </c>
      <c r="J25" s="124">
        <v>60</v>
      </c>
      <c r="K25" s="108" t="s">
        <v>35</v>
      </c>
      <c r="L25" s="126">
        <f>L26*(10.67/(L27/1000)^4.8704)*(((I25*60)/(1000*3600))/140)^1.852</f>
        <v>0.34341881863831725</v>
      </c>
      <c r="M25" s="126">
        <f>(M26*(10.67/(M27/1000)^4.8704)*(((J25*60)/(1000*3600))/140)^1.852)*1.5</f>
        <v>0.31492863175884933</v>
      </c>
      <c r="N25"/>
      <c r="O25"/>
      <c r="P25"/>
      <c r="Q25"/>
      <c r="R25"/>
    </row>
    <row r="26" spans="1:18" ht="45" customHeight="1">
      <c r="A26"/>
      <c r="C26" s="27"/>
      <c r="D26" s="27"/>
      <c r="E26" s="27"/>
      <c r="G26" s="64" t="s">
        <v>18</v>
      </c>
      <c r="H26" s="27"/>
      <c r="I26" s="126">
        <f>(I25*60/(2.826*2))^0.5</f>
        <v>41.213029498262181</v>
      </c>
      <c r="J26" s="126">
        <f>(J25*60/(2.826*2))^0.5</f>
        <v>25.237723256253439</v>
      </c>
      <c r="K26" s="76" t="s">
        <v>34</v>
      </c>
      <c r="L26" s="32">
        <v>3.5</v>
      </c>
      <c r="M26" s="32">
        <v>3.5</v>
      </c>
      <c r="N26"/>
      <c r="O26"/>
      <c r="P26"/>
      <c r="Q26"/>
      <c r="R26"/>
    </row>
    <row r="27" spans="1:18" ht="45" customHeight="1">
      <c r="A27"/>
      <c r="C27" s="27"/>
      <c r="D27" s="27"/>
      <c r="E27" s="27"/>
      <c r="G27" s="65" t="s">
        <v>38</v>
      </c>
      <c r="H27" s="73" t="s">
        <v>29</v>
      </c>
      <c r="I27" s="59" t="s">
        <v>32</v>
      </c>
      <c r="J27" s="59" t="s">
        <v>33</v>
      </c>
      <c r="K27" s="77" t="s">
        <v>18</v>
      </c>
      <c r="L27" s="127">
        <v>42</v>
      </c>
      <c r="M27" s="127">
        <v>32</v>
      </c>
      <c r="N27"/>
      <c r="O27"/>
      <c r="P27"/>
      <c r="Q27"/>
      <c r="R27"/>
    </row>
    <row r="28" spans="1:18" ht="45" customHeight="1">
      <c r="A28" s="92"/>
      <c r="B28" s="36"/>
      <c r="C28" s="36"/>
      <c r="D28" s="94"/>
      <c r="E28" s="19"/>
      <c r="G28" s="31"/>
      <c r="H28" s="21"/>
      <c r="I28" s="20"/>
      <c r="J28" s="16"/>
      <c r="K28" s="18"/>
      <c r="L28" s="14"/>
      <c r="N28"/>
      <c r="O28" s="91" t="s">
        <v>46</v>
      </c>
      <c r="P28"/>
      <c r="Q28"/>
      <c r="R28"/>
    </row>
    <row r="29" spans="1:18" ht="45" customHeight="1">
      <c r="A29" s="13"/>
      <c r="B29" s="17"/>
      <c r="C29" s="17"/>
      <c r="D29" s="16"/>
      <c r="E29" s="37"/>
      <c r="H29" s="23"/>
      <c r="J29" s="84" t="s">
        <v>36</v>
      </c>
      <c r="K29" s="75"/>
      <c r="L29" s="128">
        <f>2.826*L27^2*2</f>
        <v>9970.1280000000006</v>
      </c>
      <c r="M29" s="128">
        <f>2.826*M27^2*2</f>
        <v>5787.6480000000001</v>
      </c>
      <c r="N29" s="90" t="s">
        <v>44</v>
      </c>
      <c r="O29" s="90" t="s">
        <v>47</v>
      </c>
      <c r="P29"/>
      <c r="Q29"/>
      <c r="R29"/>
    </row>
    <row r="30" spans="1:18" ht="45" customHeight="1">
      <c r="A30" s="13"/>
      <c r="B30" s="17"/>
      <c r="C30" s="17"/>
      <c r="D30" s="16"/>
      <c r="E30" s="37"/>
      <c r="G30" s="31"/>
      <c r="H30" s="15"/>
      <c r="I30" s="15"/>
      <c r="J30" s="85" t="s">
        <v>39</v>
      </c>
      <c r="K30" s="66"/>
      <c r="L30" s="129">
        <f>(L15+L20+L25)*1.5</f>
        <v>2.7008377074062473</v>
      </c>
      <c r="M30" s="129">
        <f>(M15+M20+M25)*2</f>
        <v>2.3366959007753243</v>
      </c>
      <c r="N30" s="130">
        <v>2</v>
      </c>
      <c r="O30" s="131">
        <f>M30*2</f>
        <v>4.6733918015506486</v>
      </c>
      <c r="P30"/>
      <c r="Q30"/>
      <c r="R30"/>
    </row>
    <row r="31" spans="1:18" ht="45" customHeight="1">
      <c r="A31" s="13"/>
      <c r="B31" s="17"/>
      <c r="C31" s="17"/>
      <c r="D31" s="16"/>
      <c r="E31" s="19"/>
      <c r="G31" s="82"/>
      <c r="H31" s="81"/>
      <c r="I31" s="81"/>
      <c r="J31" s="146" t="s">
        <v>58</v>
      </c>
      <c r="K31" s="147"/>
      <c r="L31" s="147"/>
      <c r="M31" s="147"/>
      <c r="N31" s="147"/>
      <c r="O31" s="8"/>
      <c r="P31"/>
      <c r="Q31"/>
      <c r="R31"/>
    </row>
    <row r="32" spans="1:18" ht="45" customHeight="1">
      <c r="A32" s="13"/>
      <c r="B32" s="17"/>
      <c r="C32" s="17"/>
      <c r="D32" s="16"/>
      <c r="E32" s="37"/>
      <c r="G32" s="31"/>
      <c r="H32" s="12"/>
      <c r="I32" s="12" t="s">
        <v>37</v>
      </c>
      <c r="J32" s="86" t="s">
        <v>48</v>
      </c>
      <c r="K32" s="87" t="s">
        <v>40</v>
      </c>
      <c r="L32" s="87" t="s">
        <v>18</v>
      </c>
      <c r="M32" s="87" t="s">
        <v>4</v>
      </c>
      <c r="N32" s="88" t="s">
        <v>43</v>
      </c>
      <c r="O32" s="114" t="s">
        <v>63</v>
      </c>
      <c r="P32"/>
      <c r="Q32"/>
      <c r="R32"/>
    </row>
    <row r="33" spans="1:18" ht="45" customHeight="1">
      <c r="A33" s="13"/>
      <c r="B33" s="17"/>
      <c r="C33" s="17"/>
      <c r="D33" s="16"/>
      <c r="E33" s="37"/>
      <c r="H33" s="12"/>
      <c r="I33" s="12"/>
      <c r="J33" s="132">
        <f>L16+L21+L26</f>
        <v>10.5</v>
      </c>
      <c r="K33" s="133">
        <f>7*J33</f>
        <v>73.5</v>
      </c>
      <c r="L33" s="133">
        <f>(K33/(2.826*0.3))^0.5</f>
        <v>9.3110136521222575</v>
      </c>
      <c r="M33" s="127" t="s">
        <v>41</v>
      </c>
      <c r="N33" s="134" t="s">
        <v>42</v>
      </c>
      <c r="O33" s="135">
        <f>J33*(10.67/(12/1000)^4.8704)*((K33/(1000*3600))/140)^1.852+((K33/1000)/1.5)^2</f>
        <v>5.7860018111462977E-2</v>
      </c>
      <c r="P33"/>
      <c r="Q33"/>
      <c r="R33"/>
    </row>
    <row r="34" spans="1:18" ht="45" customHeight="1">
      <c r="A34" s="93"/>
      <c r="B34" s="96"/>
      <c r="C34" s="96"/>
      <c r="D34" s="94"/>
      <c r="E34" s="37"/>
      <c r="F34" s="99"/>
      <c r="G34" s="100"/>
      <c r="H34" s="12"/>
      <c r="I34" s="12"/>
      <c r="J34" s="111" t="s">
        <v>59</v>
      </c>
      <c r="K34" s="112"/>
      <c r="L34" s="112"/>
      <c r="M34" s="112"/>
      <c r="N34" s="113"/>
      <c r="P34"/>
      <c r="Q34"/>
      <c r="R34"/>
    </row>
    <row r="35" spans="1:18" ht="45" customHeight="1">
      <c r="A35" s="95"/>
      <c r="B35" s="97"/>
      <c r="C35" s="97"/>
      <c r="D35" s="94"/>
      <c r="E35" s="98"/>
      <c r="F35" s="101"/>
      <c r="G35" s="99"/>
      <c r="H35" s="9"/>
      <c r="I35" s="24"/>
      <c r="J35" s="109" t="s">
        <v>60</v>
      </c>
      <c r="K35" s="136">
        <v>9</v>
      </c>
      <c r="L35" s="109" t="s">
        <v>61</v>
      </c>
      <c r="M35" s="137">
        <f>K35*11+K33*2</f>
        <v>246</v>
      </c>
      <c r="N35" s="110" t="s">
        <v>62</v>
      </c>
      <c r="O35" s="138">
        <f>(M35/(2.826*0.3))^0.5</f>
        <v>17.034164911706338</v>
      </c>
      <c r="P35" s="139" t="s">
        <v>20</v>
      </c>
      <c r="Q35"/>
      <c r="R35"/>
    </row>
    <row r="36" spans="1:18" ht="45" customHeight="1">
      <c r="A36" s="13"/>
      <c r="B36" s="17"/>
      <c r="C36" s="17"/>
      <c r="D36" s="94"/>
      <c r="E36" s="19"/>
      <c r="H36" s="9"/>
      <c r="I36" s="24"/>
      <c r="J36" s="24"/>
      <c r="K36" s="24"/>
      <c r="L36" s="24"/>
      <c r="M36" s="24"/>
      <c r="N36" s="24"/>
      <c r="P36"/>
      <c r="Q36"/>
      <c r="R36"/>
    </row>
    <row r="37" spans="1:18" ht="45" customHeight="1">
      <c r="A37" s="13"/>
      <c r="B37" s="17"/>
      <c r="C37" s="17"/>
      <c r="D37" s="94"/>
      <c r="E37" s="19"/>
      <c r="F37" s="25"/>
      <c r="G37" s="22"/>
      <c r="H37" s="22"/>
      <c r="I37" s="24"/>
      <c r="J37" s="24"/>
      <c r="K37" s="24"/>
      <c r="L37" s="24"/>
      <c r="M37" s="24"/>
      <c r="N37" s="24"/>
      <c r="P37"/>
      <c r="Q37"/>
      <c r="R37"/>
    </row>
    <row r="38" spans="1:18" ht="45" customHeight="1">
      <c r="F38" s="25"/>
      <c r="G38" s="26"/>
      <c r="H38" s="28"/>
      <c r="I38" s="24"/>
      <c r="J38" s="24"/>
      <c r="K38" s="24"/>
      <c r="L38" s="24"/>
      <c r="M38" s="24"/>
      <c r="N38" s="24"/>
      <c r="P38"/>
      <c r="Q38"/>
      <c r="R38"/>
    </row>
    <row r="39" spans="1:18" ht="45" customHeight="1">
      <c r="A39"/>
      <c r="E39" s="27"/>
      <c r="F39" s="27"/>
      <c r="G39" s="9"/>
      <c r="H39" s="22"/>
      <c r="I39" s="24"/>
      <c r="J39" s="24"/>
      <c r="K39" s="24"/>
      <c r="L39" s="24"/>
      <c r="M39" s="24"/>
      <c r="N39" s="24"/>
      <c r="O39" s="2" t="s">
        <v>45</v>
      </c>
      <c r="P39"/>
      <c r="Q39"/>
      <c r="R39"/>
    </row>
    <row r="40" spans="1:18" ht="45" customHeight="1">
      <c r="A40"/>
      <c r="E40" s="27"/>
      <c r="F40" s="27"/>
      <c r="G40" s="148" t="s">
        <v>69</v>
      </c>
      <c r="H40" s="149"/>
      <c r="I40" s="150"/>
      <c r="J40" s="24"/>
      <c r="K40" s="24"/>
      <c r="L40" s="24"/>
      <c r="M40" s="24"/>
      <c r="N40" s="24"/>
      <c r="P40"/>
      <c r="Q40"/>
      <c r="R40"/>
    </row>
    <row r="41" spans="1:18" ht="45" customHeight="1">
      <c r="A41"/>
      <c r="B41" s="109" t="s">
        <v>64</v>
      </c>
      <c r="C41" s="110" t="s">
        <v>19</v>
      </c>
      <c r="D41" s="115" t="s">
        <v>65</v>
      </c>
      <c r="E41" s="110" t="s">
        <v>66</v>
      </c>
      <c r="F41" s="116" t="s">
        <v>67</v>
      </c>
      <c r="G41" s="110" t="s">
        <v>68</v>
      </c>
      <c r="H41" s="115" t="s">
        <v>44</v>
      </c>
      <c r="I41" s="115" t="s">
        <v>40</v>
      </c>
      <c r="J41" s="24"/>
      <c r="K41" s="24"/>
      <c r="L41" s="24"/>
      <c r="M41" s="24"/>
      <c r="N41" s="24"/>
      <c r="P41"/>
      <c r="Q41"/>
      <c r="R41"/>
    </row>
    <row r="42" spans="1:18" ht="45" customHeight="1">
      <c r="A42"/>
      <c r="B42" s="137">
        <f>K35</f>
        <v>9</v>
      </c>
      <c r="C42" s="137" t="str">
        <f>P35</f>
        <v>26x3</v>
      </c>
      <c r="D42" s="134">
        <v>20</v>
      </c>
      <c r="E42" s="135">
        <f>O33</f>
        <v>5.7860018111462977E-2</v>
      </c>
      <c r="F42" s="137">
        <f>B42*(10.67/(D42/1000)^4.8704)*((K33/(1000*3600))/140)^1.852</f>
        <v>3.9494192301784857E-3</v>
      </c>
      <c r="G42" s="135">
        <f>E42+F42</f>
        <v>6.180943734164146E-2</v>
      </c>
      <c r="H42" s="140">
        <v>2</v>
      </c>
      <c r="I42" s="137">
        <f>H42*K33</f>
        <v>147</v>
      </c>
      <c r="J42" s="6"/>
      <c r="K42" s="6"/>
      <c r="L42" s="4"/>
      <c r="M42" s="5"/>
      <c r="N42"/>
      <c r="O42">
        <v>2</v>
      </c>
      <c r="P42"/>
      <c r="Q42"/>
      <c r="R42"/>
    </row>
    <row r="43" spans="1:18" ht="4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</sheetData>
  <sheetProtection password="F3B8" sheet="1" objects="1" scenarios="1" selectLockedCells="1"/>
  <mergeCells count="5">
    <mergeCell ref="D6:E6"/>
    <mergeCell ref="L13:M13"/>
    <mergeCell ref="J31:N31"/>
    <mergeCell ref="G40:I40"/>
    <mergeCell ref="H3:L3"/>
  </mergeCells>
  <pageMargins left="0.7" right="0.7" top="0.75" bottom="0.75" header="0.3" footer="0.3"/>
  <pageSetup paperSize="9" scale="31" orientation="portrait" r:id="rId1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zoomScale="50" zoomScaleNormal="50" zoomScaleSheetLayoutView="70" workbookViewId="0">
      <selection activeCell="G21" sqref="G21"/>
    </sheetView>
  </sheetViews>
  <sheetFormatPr defaultColWidth="16.42578125" defaultRowHeight="45" customHeight="1"/>
  <cols>
    <col min="1" max="1" width="4.140625" style="2" customWidth="1"/>
    <col min="2" max="16384" width="16.42578125" style="2"/>
  </cols>
  <sheetData>
    <row r="1" s="1" customFormat="1" ht="20.25" customHeight="1"/>
    <row r="2" s="1" customFormat="1" ht="45" customHeight="1"/>
    <row r="3" s="1" customFormat="1" ht="45" customHeight="1"/>
    <row r="4" s="1" customFormat="1" ht="45" customHeight="1"/>
    <row r="5" s="1" customFormat="1" ht="45" customHeight="1"/>
  </sheetData>
  <sheetProtection password="909C" sheet="1" objects="1" scenarios="1" selectLockedCells="1"/>
  <pageMargins left="0.7" right="0.7" top="0.75" bottom="0.75" header="0.3" footer="0.3"/>
  <pageSetup paperSize="9" scale="43" orientation="portrait" r:id="rId1"/>
  <drawing r:id="rId2"/>
  <picture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zoomScale="50" zoomScaleNormal="50" workbookViewId="0">
      <selection activeCell="E21" sqref="E21"/>
    </sheetView>
  </sheetViews>
  <sheetFormatPr defaultColWidth="16.42578125" defaultRowHeight="45" customHeight="1"/>
  <cols>
    <col min="1" max="1" width="4.140625" style="2" customWidth="1"/>
    <col min="2" max="16384" width="16.42578125" style="2"/>
  </cols>
  <sheetData>
    <row r="1" s="1" customFormat="1" ht="20.25" customHeight="1"/>
    <row r="2" s="1" customFormat="1" ht="45" customHeight="1"/>
    <row r="3" s="1" customFormat="1" ht="45" customHeight="1"/>
    <row r="4" s="1" customFormat="1" ht="45" customHeight="1"/>
    <row r="5" s="1" customFormat="1" ht="45" customHeight="1"/>
  </sheetData>
  <sheetProtection password="909C" sheet="1" objects="1" scenarios="1" selectLockedCells="1"/>
  <pageMargins left="0.7" right="0.7" top="0.75" bottom="0.75" header="0.3" footer="0.3"/>
  <pageSetup paperSize="9" scale="43" orientation="portrait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Foglio1</vt:lpstr>
      <vt:lpstr>Foglio2</vt:lpstr>
      <vt:lpstr>Foglio3</vt:lpstr>
      <vt:lpstr>Foglio1!Area_stampa</vt:lpstr>
      <vt:lpstr>Foglio2!Area_stampa</vt:lpstr>
      <vt:lpstr>Foglio3!Area_stampa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Loffredo</dc:creator>
  <cp:lastModifiedBy>utente</cp:lastModifiedBy>
  <cp:lastPrinted>2011-08-14T12:44:04Z</cp:lastPrinted>
  <dcterms:created xsi:type="dcterms:W3CDTF">2011-08-14T12:36:06Z</dcterms:created>
  <dcterms:modified xsi:type="dcterms:W3CDTF">2025-12-21T04:21:25Z</dcterms:modified>
</cp:coreProperties>
</file>