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9995" windowHeight="9945"/>
  </bookViews>
  <sheets>
    <sheet name="Foglio1" sheetId="5" r:id="rId1"/>
    <sheet name="Foglio2" sheetId="6" r:id="rId2"/>
    <sheet name="Foglio3" sheetId="7" r:id="rId3"/>
  </sheets>
  <definedNames>
    <definedName name="_xlnm.Print_Area" localSheetId="0">Foglio1!$A$1:$V$60</definedName>
    <definedName name="_xlnm.Print_Area" localSheetId="1">Foglio2!$A$1:$M$39</definedName>
    <definedName name="_xlnm.Print_Area" localSheetId="2">Foglio3!$A$1:$M$39</definedName>
  </definedNames>
  <calcPr calcId="125725"/>
</workbook>
</file>

<file path=xl/calcChain.xml><?xml version="1.0" encoding="utf-8"?>
<calcChain xmlns="http://schemas.openxmlformats.org/spreadsheetml/2006/main">
  <c r="K21" i="5"/>
  <c r="N21" s="1"/>
  <c r="N35"/>
  <c r="K35"/>
  <c r="L35" s="1"/>
  <c r="K36"/>
  <c r="L36" s="1"/>
  <c r="K37"/>
  <c r="N37" s="1"/>
  <c r="O37" s="1"/>
  <c r="K38"/>
  <c r="L38" s="1"/>
  <c r="K39"/>
  <c r="N39" s="1"/>
  <c r="K40"/>
  <c r="N40" s="1"/>
  <c r="K34"/>
  <c r="N34" s="1"/>
  <c r="E35"/>
  <c r="H35" s="1"/>
  <c r="I35" s="1"/>
  <c r="E36"/>
  <c r="E37"/>
  <c r="H37" s="1"/>
  <c r="I37" s="1"/>
  <c r="E38"/>
  <c r="F38" s="1"/>
  <c r="E39"/>
  <c r="H39" s="1"/>
  <c r="I39" s="1"/>
  <c r="E34"/>
  <c r="D41"/>
  <c r="C41"/>
  <c r="O40"/>
  <c r="I40"/>
  <c r="E40"/>
  <c r="H40" s="1"/>
  <c r="O39"/>
  <c r="I38"/>
  <c r="O36"/>
  <c r="F36"/>
  <c r="O35"/>
  <c r="F35"/>
  <c r="O34"/>
  <c r="F34"/>
  <c r="H34"/>
  <c r="I34" s="1"/>
  <c r="O27"/>
  <c r="O26"/>
  <c r="O24"/>
  <c r="O23"/>
  <c r="O22"/>
  <c r="O21"/>
  <c r="I26"/>
  <c r="I27"/>
  <c r="I25"/>
  <c r="F24"/>
  <c r="E27"/>
  <c r="H27" s="1"/>
  <c r="K22"/>
  <c r="N22" s="1"/>
  <c r="K23"/>
  <c r="N23" s="1"/>
  <c r="K24"/>
  <c r="L24" s="1"/>
  <c r="K25"/>
  <c r="N25" s="1"/>
  <c r="O25" s="1"/>
  <c r="K26"/>
  <c r="L26" s="1"/>
  <c r="K27"/>
  <c r="N27" s="1"/>
  <c r="E22"/>
  <c r="H22" s="1"/>
  <c r="I22" s="1"/>
  <c r="E23"/>
  <c r="H23" s="1"/>
  <c r="I23" s="1"/>
  <c r="E24"/>
  <c r="H24" s="1"/>
  <c r="I24" s="1"/>
  <c r="E25"/>
  <c r="H25" s="1"/>
  <c r="E26"/>
  <c r="H26" s="1"/>
  <c r="E21"/>
  <c r="H21" s="1"/>
  <c r="I21" s="1"/>
  <c r="C28"/>
  <c r="N38" l="1"/>
  <c r="O38" s="1"/>
  <c r="L39"/>
  <c r="F37"/>
  <c r="F25"/>
  <c r="L25"/>
  <c r="N24"/>
  <c r="N36"/>
  <c r="L37"/>
  <c r="L40"/>
  <c r="L34"/>
  <c r="H36"/>
  <c r="I36" s="1"/>
  <c r="F39"/>
  <c r="F40"/>
  <c r="H38"/>
  <c r="K41"/>
  <c r="N41" s="1"/>
  <c r="E41"/>
  <c r="E28"/>
  <c r="F21"/>
  <c r="L22"/>
  <c r="L27"/>
  <c r="F26"/>
  <c r="F22"/>
  <c r="L23"/>
  <c r="N26"/>
  <c r="K28"/>
  <c r="L21"/>
  <c r="F27"/>
  <c r="F23"/>
  <c r="D28"/>
  <c r="Q34" l="1"/>
  <c r="Q38" s="1"/>
  <c r="T38" s="1"/>
  <c r="U38" s="1"/>
  <c r="F41"/>
  <c r="H41"/>
  <c r="L41"/>
  <c r="N28"/>
  <c r="L28"/>
  <c r="Q21"/>
  <c r="E9" s="1"/>
  <c r="H28"/>
  <c r="F28"/>
  <c r="R38" l="1"/>
  <c r="Q25"/>
  <c r="R25" s="1"/>
  <c r="T25" l="1"/>
  <c r="U25" s="1"/>
</calcChain>
</file>

<file path=xl/sharedStrings.xml><?xml version="1.0" encoding="utf-8"?>
<sst xmlns="http://schemas.openxmlformats.org/spreadsheetml/2006/main" count="146" uniqueCount="61">
  <si>
    <t>corridoio</t>
  </si>
  <si>
    <t>cucina</t>
  </si>
  <si>
    <t>camera 2</t>
  </si>
  <si>
    <t>camera 3</t>
  </si>
  <si>
    <t>ZONA</t>
  </si>
  <si>
    <t>Altezza ambienti</t>
  </si>
  <si>
    <t>m</t>
  </si>
  <si>
    <t>ambienti</t>
  </si>
  <si>
    <t>volume</t>
  </si>
  <si>
    <t>•</t>
  </si>
  <si>
    <t>camera 1</t>
  </si>
  <si>
    <t>ricambio</t>
  </si>
  <si>
    <t>Totale 2</t>
  </si>
  <si>
    <t>Totale 1</t>
  </si>
  <si>
    <t>mm</t>
  </si>
  <si>
    <t>Codide Macchina</t>
  </si>
  <si>
    <t>Portata aria trattata</t>
  </si>
  <si>
    <t>tinello</t>
  </si>
  <si>
    <t>soggiorno</t>
  </si>
  <si>
    <t xml:space="preserve">coggiorno </t>
  </si>
  <si>
    <t>servizio</t>
  </si>
  <si>
    <t>bagno   2</t>
  </si>
  <si>
    <t>bagno   3</t>
  </si>
  <si>
    <t>ricambio ambienti</t>
  </si>
  <si>
    <t>estrazione servizi</t>
  </si>
  <si>
    <t>Volumi/h</t>
  </si>
  <si>
    <t>estrazione</t>
  </si>
  <si>
    <t>commerc.</t>
  </si>
  <si>
    <t>ricambio m3/h</t>
  </si>
  <si>
    <t>ricircolo</t>
  </si>
  <si>
    <t>m3/h</t>
  </si>
  <si>
    <t>Di mm</t>
  </si>
  <si>
    <t>160x 280</t>
  </si>
  <si>
    <t xml:space="preserve"> V =m/s</t>
  </si>
  <si>
    <t>condotto</t>
  </si>
  <si>
    <t>bocchetta</t>
  </si>
  <si>
    <t>con V =4m/s</t>
  </si>
  <si>
    <t xml:space="preserve">commerciale </t>
  </si>
  <si>
    <t>V</t>
  </si>
  <si>
    <t>m/s</t>
  </si>
  <si>
    <t>Di  teorico</t>
  </si>
  <si>
    <t xml:space="preserve">Di </t>
  </si>
  <si>
    <t>estrazioe m3/h</t>
  </si>
  <si>
    <t>Di tubazione</t>
  </si>
  <si>
    <t xml:space="preserve"> corrugata</t>
  </si>
  <si>
    <t>m2</t>
  </si>
  <si>
    <t>N° prese</t>
  </si>
  <si>
    <t>Cad .m3/h</t>
  </si>
  <si>
    <t>e rinnovo</t>
  </si>
  <si>
    <t>bocchette ventilazione</t>
  </si>
  <si>
    <t xml:space="preserve">160 x 280 </t>
  </si>
  <si>
    <t xml:space="preserve">tubazione corrugata </t>
  </si>
  <si>
    <t>63-75-90-125-160</t>
  </si>
  <si>
    <t>\</t>
  </si>
  <si>
    <t>IDRONICA  520</t>
  </si>
  <si>
    <t xml:space="preserve">SCHEDA DI CALCOLO VMC </t>
  </si>
  <si>
    <t>CON DEUMIDICAZIONE AMBIENTI</t>
  </si>
  <si>
    <t>vmc idronica  VALSIR</t>
  </si>
  <si>
    <t>immissione ambienti</t>
  </si>
  <si>
    <t>componentistica VMC  VALSIR</t>
  </si>
  <si>
    <t>Faq,2443,3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</si>
</sst>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2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20"/>
      <name val="Arial Narrow"/>
      <family val="2"/>
    </font>
    <font>
      <sz val="20"/>
      <color theme="1"/>
      <name val="Arial Narrow"/>
      <family val="2"/>
    </font>
    <font>
      <b/>
      <sz val="20"/>
      <name val="Arial Narrow"/>
      <family val="2"/>
    </font>
    <font>
      <b/>
      <sz val="20"/>
      <color theme="1"/>
      <name val="Arial Narrow"/>
      <family val="2"/>
    </font>
    <font>
      <b/>
      <sz val="20"/>
      <color rgb="FFFF0000"/>
      <name val="Arial Narrow"/>
      <family val="2"/>
    </font>
    <font>
      <sz val="20"/>
      <color indexed="12"/>
      <name val="Arial Narrow"/>
      <family val="2"/>
    </font>
    <font>
      <b/>
      <sz val="20"/>
      <color rgb="FF0070C0"/>
      <name val="Arial Narrow"/>
      <family val="2"/>
    </font>
    <font>
      <sz val="11"/>
      <color rgb="FF0070C0"/>
      <name val="Calibri"/>
      <family val="2"/>
      <scheme val="minor"/>
    </font>
    <font>
      <sz val="8"/>
      <color rgb="FF333333"/>
      <name val="Arial"/>
      <family val="2"/>
    </font>
    <font>
      <sz val="11"/>
      <color theme="0"/>
      <name val="Calibri"/>
      <family val="2"/>
      <scheme val="minor"/>
    </font>
    <font>
      <sz val="26"/>
      <name val="TechnicLite"/>
      <charset val="2"/>
    </font>
    <font>
      <b/>
      <sz val="24"/>
      <color rgb="FF0070C0"/>
      <name val="Arial Black"/>
      <family val="2"/>
    </font>
    <font>
      <sz val="20"/>
      <color theme="0"/>
      <name val="Arial Narrow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Arial"/>
      <family val="2"/>
    </font>
    <font>
      <sz val="36"/>
      <color rgb="FF0070C0"/>
      <name val="Arial Black"/>
      <family val="2"/>
    </font>
    <font>
      <sz val="36"/>
      <color theme="1"/>
      <name val="Arial Black"/>
      <family val="2"/>
    </font>
    <font>
      <sz val="20"/>
      <color theme="1"/>
      <name val="Arial Black"/>
      <family val="2"/>
    </font>
    <font>
      <sz val="24"/>
      <color theme="1"/>
      <name val="Arial Narrow"/>
      <family val="2"/>
    </font>
    <font>
      <b/>
      <sz val="24"/>
      <color theme="1"/>
      <name val="Arial Narrow"/>
      <family val="2"/>
    </font>
    <font>
      <sz val="24"/>
      <color theme="1"/>
      <name val="Arial"/>
      <family val="2"/>
    </font>
    <font>
      <sz val="24"/>
      <name val="Arial"/>
      <family val="2"/>
    </font>
    <font>
      <sz val="24"/>
      <name val="Arial Narrow"/>
      <family val="2"/>
    </font>
    <font>
      <sz val="24"/>
      <color rgb="FF0070C0"/>
      <name val="Calibri"/>
      <family val="2"/>
      <scheme val="minor"/>
    </font>
    <font>
      <b/>
      <sz val="24"/>
      <color rgb="FFFF0000"/>
      <name val="Arial Narrow"/>
      <family val="2"/>
    </font>
    <font>
      <sz val="11"/>
      <color theme="1"/>
      <name val="Arial Narrow"/>
      <family val="2"/>
    </font>
    <font>
      <sz val="28"/>
      <color theme="1"/>
      <name val="Arial"/>
      <family val="2"/>
    </font>
    <font>
      <sz val="28"/>
      <color theme="1"/>
      <name val="Arial Black"/>
      <family val="2"/>
    </font>
    <font>
      <b/>
      <sz val="28"/>
      <color theme="1"/>
      <name val="Arial"/>
      <family val="2"/>
    </font>
    <font>
      <sz val="28"/>
      <color rgb="FF0070C0"/>
      <name val="Arial Black"/>
      <family val="2"/>
    </font>
    <font>
      <b/>
      <sz val="28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13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/>
    <xf numFmtId="0" fontId="2" fillId="0" borderId="0" xfId="1" applyFont="1"/>
    <xf numFmtId="0" fontId="1" fillId="0" borderId="0" xfId="0" applyFont="1" applyFill="1" applyBorder="1"/>
    <xf numFmtId="0" fontId="2" fillId="0" borderId="0" xfId="1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165" fontId="4" fillId="0" borderId="0" xfId="0" applyNumberFormat="1" applyFont="1" applyFill="1" applyBorder="1"/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7" fillId="0" borderId="0" xfId="0" applyFont="1" applyFill="1" applyBorder="1"/>
    <xf numFmtId="0" fontId="8" fillId="0" borderId="0" xfId="0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23" fillId="0" borderId="0" xfId="0" applyFont="1" applyFill="1" applyBorder="1" applyAlignment="1">
      <alignment vertical="top"/>
    </xf>
    <xf numFmtId="0" fontId="22" fillId="0" borderId="0" xfId="0" applyFont="1" applyFill="1" applyBorder="1"/>
    <xf numFmtId="2" fontId="1" fillId="0" borderId="0" xfId="0" applyNumberFormat="1" applyFont="1" applyFill="1" applyBorder="1"/>
    <xf numFmtId="0" fontId="19" fillId="0" borderId="0" xfId="0" applyFont="1" applyFill="1" applyBorder="1" applyAlignment="1">
      <alignment horizontal="left"/>
    </xf>
    <xf numFmtId="0" fontId="16" fillId="0" borderId="0" xfId="1" applyFont="1" applyFill="1" applyBorder="1"/>
    <xf numFmtId="0" fontId="14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2" fillId="0" borderId="0" xfId="1" applyFont="1" applyFill="1" applyBorder="1" applyProtection="1">
      <protection hidden="1"/>
    </xf>
    <xf numFmtId="0" fontId="17" fillId="0" borderId="0" xfId="1" applyFont="1" applyFill="1" applyBorder="1" applyProtection="1">
      <protection hidden="1"/>
    </xf>
    <xf numFmtId="0" fontId="4" fillId="0" borderId="0" xfId="0" applyFont="1" applyFill="1" applyBorder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2" fillId="0" borderId="0" xfId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6" fillId="0" borderId="0" xfId="0" applyFont="1" applyAlignment="1" applyProtection="1"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2" fontId="9" fillId="0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Protection="1">
      <protection hidden="1"/>
    </xf>
    <xf numFmtId="0" fontId="19" fillId="0" borderId="0" xfId="0" applyFont="1" applyFill="1" applyBorder="1" applyProtection="1">
      <protection hidden="1"/>
    </xf>
    <xf numFmtId="0" fontId="30" fillId="0" borderId="0" xfId="0" applyFont="1" applyFill="1" applyBorder="1" applyProtection="1">
      <protection hidden="1"/>
    </xf>
    <xf numFmtId="0" fontId="29" fillId="0" borderId="0" xfId="0" applyFont="1" applyFill="1" applyBorder="1" applyProtection="1">
      <protection hidden="1"/>
    </xf>
    <xf numFmtId="0" fontId="13" fillId="0" borderId="0" xfId="0" applyFont="1" applyFill="1" applyBorder="1" applyProtection="1">
      <protection hidden="1"/>
    </xf>
    <xf numFmtId="0" fontId="12" fillId="0" borderId="0" xfId="0" applyFont="1" applyFill="1" applyBorder="1" applyAlignment="1" applyProtection="1">
      <alignment horizontal="left"/>
      <protection hidden="1"/>
    </xf>
    <xf numFmtId="0" fontId="22" fillId="0" borderId="0" xfId="0" applyFont="1" applyFill="1" applyBorder="1" applyProtection="1">
      <protection hidden="1"/>
    </xf>
    <xf numFmtId="0" fontId="10" fillId="0" borderId="0" xfId="0" applyFont="1" applyFill="1" applyBorder="1" applyProtection="1">
      <protection hidden="1"/>
    </xf>
    <xf numFmtId="0" fontId="10" fillId="0" borderId="0" xfId="0" applyFont="1" applyFill="1" applyBorder="1" applyAlignment="1" applyProtection="1">
      <alignment horizontal="left"/>
      <protection hidden="1"/>
    </xf>
    <xf numFmtId="0" fontId="24" fillId="0" borderId="0" xfId="0" applyFont="1" applyFill="1" applyBorder="1" applyProtection="1">
      <protection hidden="1"/>
    </xf>
    <xf numFmtId="0" fontId="22" fillId="0" borderId="0" xfId="0" applyFont="1" applyFill="1" applyBorder="1" applyAlignment="1" applyProtection="1">
      <alignment horizontal="left"/>
      <protection hidden="1"/>
    </xf>
    <xf numFmtId="0" fontId="18" fillId="0" borderId="0" xfId="0" applyFont="1" applyFill="1" applyBorder="1" applyProtection="1">
      <protection hidden="1"/>
    </xf>
    <xf numFmtId="0" fontId="15" fillId="0" borderId="0" xfId="0" applyFont="1" applyFill="1" applyBorder="1" applyProtection="1">
      <protection hidden="1"/>
    </xf>
    <xf numFmtId="0" fontId="21" fillId="0" borderId="0" xfId="0" applyFont="1" applyFill="1" applyBorder="1" applyProtection="1">
      <protection hidden="1"/>
    </xf>
    <xf numFmtId="0" fontId="21" fillId="0" borderId="0" xfId="0" applyFont="1" applyFill="1" applyBorder="1" applyAlignment="1" applyProtection="1">
      <alignment horizontal="left"/>
      <protection hidden="1"/>
    </xf>
    <xf numFmtId="0" fontId="19" fillId="0" borderId="0" xfId="0" applyFont="1" applyFill="1" applyBorder="1" applyAlignment="1" applyProtection="1">
      <alignment horizontal="left"/>
      <protection hidden="1"/>
    </xf>
    <xf numFmtId="0" fontId="8" fillId="0" borderId="0" xfId="0" applyFont="1" applyFill="1" applyBorder="1" applyAlignment="1" applyProtection="1">
      <alignment horizontal="left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65" fontId="1" fillId="0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 applyProtection="1">
      <alignment horizontal="center"/>
      <protection locked="0" hidden="1"/>
    </xf>
    <xf numFmtId="164" fontId="1" fillId="0" borderId="0" xfId="0" applyNumberFormat="1" applyFont="1" applyFill="1" applyBorder="1" applyAlignment="1" applyProtection="1">
      <alignment horizontal="center" vertical="center"/>
      <protection locked="0" hidden="1"/>
    </xf>
    <xf numFmtId="164" fontId="2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" fillId="3" borderId="3" xfId="0" applyFont="1" applyFill="1" applyBorder="1" applyAlignment="1" applyProtection="1">
      <alignment horizontal="left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49" fontId="2" fillId="3" borderId="3" xfId="0" applyNumberFormat="1" applyFont="1" applyFill="1" applyBorder="1" applyAlignment="1" applyProtection="1">
      <alignment horizontal="left" vertical="center"/>
      <protection locked="0" hidden="1"/>
    </xf>
    <xf numFmtId="49" fontId="2" fillId="3" borderId="2" xfId="0" applyNumberFormat="1" applyFont="1" applyFill="1" applyBorder="1" applyAlignment="1" applyProtection="1">
      <alignment horizontal="left" vertical="center"/>
      <protection locked="0"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Protection="1">
      <protection locked="0" hidden="1"/>
    </xf>
    <xf numFmtId="164" fontId="2" fillId="0" borderId="0" xfId="0" applyNumberFormat="1" applyFont="1" applyFill="1" applyBorder="1" applyAlignment="1" applyProtection="1">
      <alignment horizontal="center" vertical="center"/>
      <protection hidden="1"/>
    </xf>
    <xf numFmtId="164" fontId="1" fillId="0" borderId="0" xfId="0" applyNumberFormat="1" applyFont="1" applyFill="1" applyAlignment="1" applyProtection="1">
      <alignment horizontal="center" vertical="center"/>
      <protection hidden="1"/>
    </xf>
    <xf numFmtId="0" fontId="31" fillId="0" borderId="0" xfId="0" applyFont="1"/>
    <xf numFmtId="0" fontId="32" fillId="0" borderId="0" xfId="1" applyFont="1" applyFill="1" applyBorder="1" applyProtection="1">
      <protection hidden="1"/>
    </xf>
    <xf numFmtId="164" fontId="1" fillId="3" borderId="3" xfId="0" applyNumberFormat="1" applyFont="1" applyFill="1" applyBorder="1" applyAlignment="1" applyProtection="1">
      <alignment horizontal="center" vertical="center"/>
      <protection locked="0" hidden="1"/>
    </xf>
    <xf numFmtId="164" fontId="1" fillId="2" borderId="7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locked="0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vertical="center"/>
      <protection hidden="1"/>
    </xf>
    <xf numFmtId="1" fontId="33" fillId="0" borderId="0" xfId="0" applyNumberFormat="1" applyFont="1" applyFill="1" applyBorder="1" applyAlignment="1" applyProtection="1">
      <alignment horizontal="left"/>
      <protection hidden="1"/>
    </xf>
    <xf numFmtId="0" fontId="29" fillId="0" borderId="0" xfId="0" applyFont="1" applyFill="1" applyBorder="1" applyAlignment="1" applyProtection="1">
      <alignment horizontal="left"/>
      <protection hidden="1"/>
    </xf>
    <xf numFmtId="0" fontId="34" fillId="0" borderId="0" xfId="0" applyFont="1" applyFill="1" applyBorder="1" applyProtection="1">
      <protection hidden="1"/>
    </xf>
    <xf numFmtId="0" fontId="35" fillId="0" borderId="0" xfId="0" applyFont="1" applyFill="1" applyBorder="1" applyAlignment="1" applyProtection="1">
      <alignment horizontal="left"/>
      <protection hidden="1"/>
    </xf>
    <xf numFmtId="0" fontId="7" fillId="0" borderId="2" xfId="0" applyFont="1" applyBorder="1" applyAlignment="1" applyProtection="1">
      <alignment horizontal="center" vertical="top"/>
      <protection hidden="1"/>
    </xf>
    <xf numFmtId="0" fontId="7" fillId="0" borderId="3" xfId="0" applyFont="1" applyFill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6" fillId="0" borderId="4" xfId="0" applyFont="1" applyFill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164" fontId="6" fillId="3" borderId="5" xfId="0" applyNumberFormat="1" applyFont="1" applyFill="1" applyBorder="1" applyAlignment="1" applyProtection="1">
      <alignment horizontal="center" vertical="center"/>
      <protection locked="0" hidden="1"/>
    </xf>
    <xf numFmtId="164" fontId="6" fillId="3" borderId="1" xfId="0" applyNumberFormat="1" applyFont="1" applyFill="1" applyBorder="1" applyAlignment="1" applyProtection="1">
      <alignment horizontal="center" vertical="center"/>
      <protection locked="0" hidden="1"/>
    </xf>
    <xf numFmtId="0" fontId="7" fillId="2" borderId="7" xfId="0" applyFont="1" applyFill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164" fontId="6" fillId="2" borderId="0" xfId="0" applyNumberFormat="1" applyFont="1" applyFill="1" applyBorder="1" applyAlignment="1" applyProtection="1">
      <alignment horizontal="center" vertical="center"/>
      <protection locked="0" hidden="1"/>
    </xf>
    <xf numFmtId="2" fontId="7" fillId="0" borderId="0" xfId="0" applyNumberFormat="1" applyFont="1" applyFill="1" applyBorder="1" applyAlignment="1" applyProtection="1">
      <alignment horizontal="center" vertical="center"/>
      <protection hidden="1"/>
    </xf>
    <xf numFmtId="164" fontId="6" fillId="3" borderId="2" xfId="0" applyNumberFormat="1" applyFont="1" applyFill="1" applyBorder="1" applyAlignment="1" applyProtection="1">
      <alignment horizontal="center" vertical="center"/>
      <protection locked="0" hidden="1"/>
    </xf>
    <xf numFmtId="164" fontId="6" fillId="3" borderId="3" xfId="0" applyNumberFormat="1" applyFont="1" applyFill="1" applyBorder="1" applyAlignment="1" applyProtection="1">
      <alignment horizontal="center" vertical="center"/>
      <protection locked="0" hidden="1"/>
    </xf>
    <xf numFmtId="164" fontId="6" fillId="3" borderId="4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center" vertical="center"/>
      <protection hidden="1"/>
    </xf>
    <xf numFmtId="0" fontId="6" fillId="3" borderId="2" xfId="0" applyFont="1" applyFill="1" applyBorder="1" applyAlignment="1" applyProtection="1">
      <alignment horizontal="left" vertical="center"/>
      <protection locked="0" hidden="1"/>
    </xf>
    <xf numFmtId="0" fontId="6" fillId="3" borderId="2" xfId="0" applyFont="1" applyFill="1" applyBorder="1" applyAlignment="1" applyProtection="1">
      <alignment horizontal="center" vertical="center"/>
      <protection locked="0" hidden="1"/>
    </xf>
    <xf numFmtId="0" fontId="6" fillId="3" borderId="3" xfId="0" applyFont="1" applyFill="1" applyBorder="1" applyAlignment="1" applyProtection="1">
      <alignment horizontal="left" vertical="center"/>
      <protection locked="0" hidden="1"/>
    </xf>
    <xf numFmtId="0" fontId="7" fillId="3" borderId="3" xfId="0" applyFont="1" applyFill="1" applyBorder="1" applyAlignment="1" applyProtection="1">
      <alignment horizontal="center" vertical="center"/>
      <protection locked="0" hidden="1"/>
    </xf>
    <xf numFmtId="49" fontId="6" fillId="3" borderId="3" xfId="0" applyNumberFormat="1" applyFont="1" applyFill="1" applyBorder="1" applyAlignment="1" applyProtection="1">
      <alignment horizontal="center" vertical="center"/>
      <protection locked="0" hidden="1"/>
    </xf>
    <xf numFmtId="0" fontId="6" fillId="3" borderId="4" xfId="0" applyFont="1" applyFill="1" applyBorder="1" applyAlignment="1" applyProtection="1">
      <alignment horizontal="left" vertical="center"/>
      <protection locked="0" hidden="1"/>
    </xf>
    <xf numFmtId="49" fontId="6" fillId="3" borderId="4" xfId="0" applyNumberFormat="1" applyFont="1" applyFill="1" applyBorder="1" applyAlignment="1" applyProtection="1">
      <alignment horizontal="center" vertical="center"/>
      <protection locked="0" hidden="1"/>
    </xf>
    <xf numFmtId="49" fontId="7" fillId="2" borderId="7" xfId="0" applyNumberFormat="1" applyFont="1" applyFill="1" applyBorder="1" applyAlignment="1" applyProtection="1">
      <alignment horizontal="center" vertical="center"/>
      <protection hidden="1"/>
    </xf>
    <xf numFmtId="0" fontId="36" fillId="0" borderId="2" xfId="0" applyFont="1" applyBorder="1" applyProtection="1">
      <protection hidden="1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36" fillId="0" borderId="4" xfId="0" applyFont="1" applyBorder="1"/>
    <xf numFmtId="0" fontId="7" fillId="0" borderId="5" xfId="0" applyFont="1" applyBorder="1" applyAlignment="1" applyProtection="1">
      <alignment horizontal="center" vertical="top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164" fontId="6" fillId="2" borderId="4" xfId="0" applyNumberFormat="1" applyFont="1" applyFill="1" applyBorder="1" applyAlignment="1" applyProtection="1">
      <alignment horizontal="center" vertical="center"/>
      <protection hidden="1"/>
    </xf>
    <xf numFmtId="164" fontId="6" fillId="4" borderId="8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6" fillId="0" borderId="16" xfId="0" applyFont="1" applyFill="1" applyBorder="1" applyAlignment="1" applyProtection="1">
      <alignment horizontal="center" vertical="center"/>
      <protection hidden="1"/>
    </xf>
    <xf numFmtId="2" fontId="7" fillId="2" borderId="18" xfId="0" applyNumberFormat="1" applyFont="1" applyFill="1" applyBorder="1" applyAlignment="1" applyProtection="1">
      <alignment horizontal="center" vertical="center"/>
      <protection hidden="1"/>
    </xf>
    <xf numFmtId="2" fontId="7" fillId="2" borderId="19" xfId="0" applyNumberFormat="1" applyFont="1" applyFill="1" applyBorder="1" applyAlignment="1" applyProtection="1">
      <alignment horizontal="center" vertical="center"/>
      <protection hidden="1"/>
    </xf>
    <xf numFmtId="164" fontId="6" fillId="3" borderId="22" xfId="0" applyNumberFormat="1" applyFont="1" applyFill="1" applyBorder="1" applyAlignment="1" applyProtection="1">
      <alignment horizontal="center" vertical="center"/>
      <protection locked="0" hidden="1"/>
    </xf>
    <xf numFmtId="2" fontId="7" fillId="2" borderId="23" xfId="0" applyNumberFormat="1" applyFont="1" applyFill="1" applyBorder="1" applyAlignment="1" applyProtection="1">
      <alignment horizontal="center" vertical="center"/>
      <protection hidden="1"/>
    </xf>
    <xf numFmtId="164" fontId="6" fillId="0" borderId="3" xfId="0" applyNumberFormat="1" applyFont="1" applyFill="1" applyBorder="1" applyAlignment="1" applyProtection="1">
      <alignment vertical="center"/>
      <protection locked="0"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164" fontId="6" fillId="0" borderId="0" xfId="0" applyNumberFormat="1" applyFont="1" applyFill="1" applyBorder="1" applyAlignment="1" applyProtection="1">
      <alignment vertical="center"/>
      <protection locked="0" hidden="1"/>
    </xf>
    <xf numFmtId="164" fontId="6" fillId="0" borderId="2" xfId="0" applyNumberFormat="1" applyFont="1" applyFill="1" applyBorder="1" applyAlignment="1" applyProtection="1">
      <alignment vertical="center"/>
      <protection locked="0" hidden="1"/>
    </xf>
    <xf numFmtId="164" fontId="6" fillId="0" borderId="24" xfId="0" applyNumberFormat="1" applyFont="1" applyFill="1" applyBorder="1" applyAlignment="1" applyProtection="1">
      <alignment horizontal="center" vertical="center"/>
      <protection locked="0" hidden="1"/>
    </xf>
    <xf numFmtId="164" fontId="6" fillId="0" borderId="0" xfId="0" applyNumberFormat="1" applyFont="1" applyFill="1" applyBorder="1" applyAlignment="1" applyProtection="1">
      <alignment horizontal="center" vertical="center"/>
      <protection locked="0" hidden="1"/>
    </xf>
    <xf numFmtId="164" fontId="6" fillId="0" borderId="3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1" xfId="0" applyFont="1" applyFill="1" applyBorder="1" applyAlignment="1" applyProtection="1">
      <alignment horizontal="center"/>
      <protection hidden="1"/>
    </xf>
    <xf numFmtId="0" fontId="7" fillId="0" borderId="25" xfId="0" applyFont="1" applyBorder="1" applyAlignment="1" applyProtection="1">
      <alignment horizontal="center" vertical="center"/>
      <protection hidden="1"/>
    </xf>
    <xf numFmtId="0" fontId="7" fillId="0" borderId="14" xfId="0" applyFont="1" applyFill="1" applyBorder="1" applyAlignment="1" applyProtection="1">
      <alignment horizont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2" fontId="7" fillId="0" borderId="27" xfId="0" applyNumberFormat="1" applyFont="1" applyFill="1" applyBorder="1" applyAlignment="1" applyProtection="1">
      <alignment horizontal="center" vertical="center"/>
      <protection hidden="1"/>
    </xf>
    <xf numFmtId="164" fontId="6" fillId="0" borderId="28" xfId="0" applyNumberFormat="1" applyFont="1" applyFill="1" applyBorder="1" applyAlignment="1" applyProtection="1">
      <alignment vertical="center"/>
      <protection locked="0" hidden="1"/>
    </xf>
    <xf numFmtId="164" fontId="6" fillId="4" borderId="28" xfId="0" applyNumberFormat="1" applyFont="1" applyFill="1" applyBorder="1" applyAlignment="1" applyProtection="1">
      <alignment horizontal="center" vertical="center"/>
      <protection locked="0" hidden="1"/>
    </xf>
    <xf numFmtId="164" fontId="6" fillId="3" borderId="30" xfId="0" applyNumberFormat="1" applyFont="1" applyFill="1" applyBorder="1" applyAlignment="1" applyProtection="1">
      <alignment horizontal="center" vertical="center"/>
      <protection locked="0" hidden="1"/>
    </xf>
    <xf numFmtId="2" fontId="7" fillId="2" borderId="31" xfId="0" applyNumberFormat="1" applyFont="1" applyFill="1" applyBorder="1" applyAlignment="1" applyProtection="1">
      <alignment horizontal="center" vertical="center"/>
      <protection hidden="1"/>
    </xf>
    <xf numFmtId="164" fontId="6" fillId="0" borderId="2" xfId="0" applyNumberFormat="1" applyFont="1" applyFill="1" applyBorder="1" applyAlignment="1" applyProtection="1">
      <alignment horizontal="center" vertical="center"/>
      <protection locked="0" hidden="1"/>
    </xf>
    <xf numFmtId="164" fontId="6" fillId="3" borderId="21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3" borderId="4" xfId="0" applyFont="1" applyFill="1" applyBorder="1" applyAlignment="1" applyProtection="1">
      <alignment horizontal="center" vertical="center"/>
      <protection locked="0" hidden="1"/>
    </xf>
    <xf numFmtId="164" fontId="1" fillId="0" borderId="0" xfId="0" applyNumberFormat="1" applyFont="1" applyFill="1" applyBorder="1" applyAlignment="1" applyProtection="1">
      <alignment horizontal="center"/>
      <protection locked="0" hidden="1"/>
    </xf>
    <xf numFmtId="164" fontId="1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/>
    <xf numFmtId="164" fontId="6" fillId="2" borderId="32" xfId="0" applyNumberFormat="1" applyFont="1" applyFill="1" applyBorder="1" applyAlignment="1" applyProtection="1">
      <alignment horizontal="center" vertical="center"/>
      <protection hidden="1"/>
    </xf>
    <xf numFmtId="164" fontId="6" fillId="4" borderId="7" xfId="0" applyNumberFormat="1" applyFont="1" applyFill="1" applyBorder="1" applyAlignment="1" applyProtection="1">
      <alignment horizontal="center" vertical="center"/>
      <protection locked="0" hidden="1"/>
    </xf>
    <xf numFmtId="1" fontId="6" fillId="3" borderId="3" xfId="0" applyNumberFormat="1" applyFont="1" applyFill="1" applyBorder="1" applyAlignment="1" applyProtection="1">
      <alignment horizontal="center" vertical="center"/>
      <protection locked="0" hidden="1"/>
    </xf>
    <xf numFmtId="1" fontId="6" fillId="3" borderId="21" xfId="0" applyNumberFormat="1" applyFont="1" applyFill="1" applyBorder="1" applyAlignment="1" applyProtection="1">
      <alignment horizontal="center" vertical="center"/>
      <protection locked="0" hidden="1"/>
    </xf>
    <xf numFmtId="0" fontId="6" fillId="0" borderId="14" xfId="0" applyFont="1" applyFill="1" applyBorder="1" applyAlignment="1" applyProtection="1">
      <alignment horizontal="center" vertical="center"/>
      <protection hidden="1"/>
    </xf>
    <xf numFmtId="1" fontId="6" fillId="3" borderId="33" xfId="0" applyNumberFormat="1" applyFont="1" applyFill="1" applyBorder="1" applyAlignment="1" applyProtection="1">
      <alignment horizontal="center" vertical="center"/>
      <protection locked="0" hidden="1"/>
    </xf>
    <xf numFmtId="2" fontId="7" fillId="2" borderId="34" xfId="0" applyNumberFormat="1" applyFont="1" applyFill="1" applyBorder="1" applyAlignment="1" applyProtection="1">
      <alignment horizontal="center" vertical="center"/>
      <protection hidden="1"/>
    </xf>
    <xf numFmtId="164" fontId="7" fillId="0" borderId="0" xfId="0" applyNumberFormat="1" applyFont="1" applyFill="1" applyBorder="1" applyAlignment="1" applyProtection="1">
      <alignment horizontal="center" vertical="center"/>
      <protection hidden="1"/>
    </xf>
    <xf numFmtId="2" fontId="7" fillId="0" borderId="0" xfId="0" applyNumberFormat="1" applyFont="1" applyFill="1" applyBorder="1" applyAlignment="1" applyProtection="1">
      <alignment horizontal="center"/>
      <protection hidden="1"/>
    </xf>
    <xf numFmtId="164" fontId="1" fillId="0" borderId="0" xfId="0" applyNumberFormat="1" applyFont="1" applyFill="1" applyBorder="1" applyAlignment="1" applyProtection="1">
      <alignment vertical="center"/>
      <protection hidden="1"/>
    </xf>
    <xf numFmtId="0" fontId="1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7" fillId="0" borderId="0" xfId="0" applyFont="1" applyAlignment="1" applyProtection="1">
      <protection hidden="1"/>
    </xf>
    <xf numFmtId="0" fontId="37" fillId="0" borderId="0" xfId="0" applyFont="1" applyAlignment="1">
      <alignment vertical="center"/>
    </xf>
    <xf numFmtId="0" fontId="7" fillId="0" borderId="1" xfId="0" applyFont="1" applyFill="1" applyBorder="1" applyAlignment="1" applyProtection="1">
      <protection hidden="1"/>
    </xf>
    <xf numFmtId="0" fontId="7" fillId="0" borderId="0" xfId="0" applyFont="1" applyFill="1" applyAlignment="1" applyProtection="1">
      <protection hidden="1"/>
    </xf>
    <xf numFmtId="0" fontId="20" fillId="0" borderId="0" xfId="0" applyFont="1" applyFill="1" applyBorder="1" applyAlignment="1" applyProtection="1">
      <alignment horizontal="right"/>
      <protection hidden="1"/>
    </xf>
    <xf numFmtId="164" fontId="7" fillId="2" borderId="2" xfId="0" applyNumberFormat="1" applyFont="1" applyFill="1" applyBorder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horizontal="center" vertical="center"/>
      <protection locked="0" hidden="1"/>
    </xf>
    <xf numFmtId="0" fontId="7" fillId="3" borderId="1" xfId="0" applyFont="1" applyFill="1" applyBorder="1" applyAlignment="1" applyProtection="1">
      <alignment horizontal="center" vertical="center"/>
      <protection locked="0" hidden="1"/>
    </xf>
    <xf numFmtId="0" fontId="7" fillId="3" borderId="8" xfId="0" applyFont="1" applyFill="1" applyBorder="1" applyAlignment="1" applyProtection="1">
      <alignment horizontal="center" vertical="center"/>
      <protection locked="0" hidden="1"/>
    </xf>
    <xf numFmtId="164" fontId="6" fillId="2" borderId="17" xfId="0" applyNumberFormat="1" applyFont="1" applyFill="1" applyBorder="1" applyAlignment="1" applyProtection="1">
      <alignment horizontal="center" vertical="center"/>
      <protection hidden="1"/>
    </xf>
    <xf numFmtId="164" fontId="6" fillId="2" borderId="2" xfId="0" applyNumberFormat="1" applyFont="1" applyFill="1" applyBorder="1" applyAlignment="1" applyProtection="1">
      <alignment horizontal="center" vertical="center"/>
      <protection hidden="1"/>
    </xf>
    <xf numFmtId="164" fontId="6" fillId="2" borderId="14" xfId="0" applyNumberFormat="1" applyFont="1" applyFill="1" applyBorder="1" applyAlignment="1" applyProtection="1">
      <alignment horizontal="center" vertical="center"/>
      <protection hidden="1"/>
    </xf>
    <xf numFmtId="164" fontId="6" fillId="2" borderId="3" xfId="0" applyNumberFormat="1" applyFont="1" applyFill="1" applyBorder="1" applyAlignment="1" applyProtection="1">
      <alignment horizontal="center" vertical="center"/>
      <protection hidden="1"/>
    </xf>
    <xf numFmtId="164" fontId="6" fillId="2" borderId="20" xfId="0" applyNumberFormat="1" applyFont="1" applyFill="1" applyBorder="1" applyAlignment="1" applyProtection="1">
      <alignment horizontal="center" vertical="center"/>
      <protection hidden="1"/>
    </xf>
    <xf numFmtId="164" fontId="6" fillId="2" borderId="21" xfId="0" applyNumberFormat="1" applyFont="1" applyFill="1" applyBorder="1" applyAlignment="1" applyProtection="1">
      <alignment horizontal="center" vertical="center"/>
      <protection hidden="1"/>
    </xf>
    <xf numFmtId="164" fontId="6" fillId="2" borderId="5" xfId="0" applyNumberFormat="1" applyFont="1" applyFill="1" applyBorder="1" applyAlignment="1" applyProtection="1">
      <alignment horizontal="center" vertical="center"/>
      <protection hidden="1"/>
    </xf>
    <xf numFmtId="164" fontId="6" fillId="2" borderId="1" xfId="0" applyNumberFormat="1" applyFont="1" applyFill="1" applyBorder="1" applyAlignment="1" applyProtection="1">
      <alignment horizontal="center" vertical="center"/>
      <protection hidden="1"/>
    </xf>
    <xf numFmtId="164" fontId="6" fillId="2" borderId="22" xfId="0" applyNumberFormat="1" applyFont="1" applyFill="1" applyBorder="1" applyAlignment="1" applyProtection="1">
      <alignment horizontal="center" vertical="center"/>
      <protection hidden="1"/>
    </xf>
    <xf numFmtId="164" fontId="6" fillId="2" borderId="26" xfId="0" applyNumberFormat="1" applyFont="1" applyFill="1" applyBorder="1" applyAlignment="1" applyProtection="1">
      <alignment horizontal="center" vertical="center"/>
      <protection hidden="1"/>
    </xf>
    <xf numFmtId="164" fontId="6" fillId="2" borderId="29" xfId="0" applyNumberFormat="1" applyFont="1" applyFill="1" applyBorder="1" applyAlignment="1" applyProtection="1">
      <alignment horizontal="center" vertical="center"/>
      <protection hidden="1"/>
    </xf>
    <xf numFmtId="164" fontId="6" fillId="2" borderId="7" xfId="0" applyNumberFormat="1" applyFont="1" applyFill="1" applyBorder="1" applyAlignment="1" applyProtection="1">
      <alignment horizontal="center" vertical="center"/>
      <protection hidden="1"/>
    </xf>
    <xf numFmtId="164" fontId="6" fillId="2" borderId="11" xfId="0" applyNumberFormat="1" applyFont="1" applyFill="1" applyBorder="1" applyAlignment="1" applyProtection="1">
      <alignment horizontal="center" vertical="center"/>
      <protection hidden="1"/>
    </xf>
    <xf numFmtId="164" fontId="6" fillId="2" borderId="33" xfId="0" applyNumberFormat="1" applyFont="1" applyFill="1" applyBorder="1" applyAlignment="1" applyProtection="1">
      <alignment horizontal="center" vertical="center"/>
      <protection hidden="1"/>
    </xf>
    <xf numFmtId="164" fontId="6" fillId="2" borderId="25" xfId="0" applyNumberFormat="1" applyFont="1" applyFill="1" applyBorder="1" applyAlignment="1" applyProtection="1">
      <alignment horizontal="center" vertical="center"/>
      <protection hidden="1"/>
    </xf>
    <xf numFmtId="0" fontId="41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25" fillId="3" borderId="9" xfId="0" applyFont="1" applyFill="1" applyBorder="1" applyAlignment="1" applyProtection="1">
      <alignment horizontal="center" vertical="center"/>
      <protection locked="0" hidden="1"/>
    </xf>
    <xf numFmtId="0" fontId="25" fillId="3" borderId="10" xfId="0" applyFont="1" applyFill="1" applyBorder="1" applyAlignment="1" applyProtection="1">
      <alignment horizontal="center" vertical="center"/>
      <protection locked="0" hidden="1"/>
    </xf>
    <xf numFmtId="0" fontId="4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7" fillId="0" borderId="1" xfId="0" applyFont="1" applyFill="1" applyBorder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horizontal="center" vertical="center"/>
      <protection locked="0" hidden="1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  <colors>
    <mruColors>
      <color rgb="FFFFFFCC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182880</xdr:colOff>
      <xdr:row>8</xdr:row>
      <xdr:rowOff>716280</xdr:rowOff>
    </xdr:from>
    <xdr:to>
      <xdr:col>19</xdr:col>
      <xdr:colOff>274320</xdr:colOff>
      <xdr:row>8</xdr:row>
      <xdr:rowOff>922020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6507480" y="1668780"/>
          <a:ext cx="1253490" cy="2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Scheda 7.00</a:t>
          </a:r>
        </a:p>
      </xdr:txBody>
    </xdr:sp>
    <xdr:clientData/>
  </xdr:twoCellAnchor>
  <xdr:twoCellAnchor>
    <xdr:from>
      <xdr:col>16</xdr:col>
      <xdr:colOff>182880</xdr:colOff>
      <xdr:row>8</xdr:row>
      <xdr:rowOff>716280</xdr:rowOff>
    </xdr:from>
    <xdr:to>
      <xdr:col>19</xdr:col>
      <xdr:colOff>274320</xdr:colOff>
      <xdr:row>8</xdr:row>
      <xdr:rowOff>922020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6507480" y="1668780"/>
          <a:ext cx="1253490" cy="2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Scheda 7.00</a:t>
          </a:r>
        </a:p>
      </xdr:txBody>
    </xdr:sp>
    <xdr:clientData/>
  </xdr:twoCellAnchor>
  <xdr:twoCellAnchor>
    <xdr:from>
      <xdr:col>16</xdr:col>
      <xdr:colOff>182880</xdr:colOff>
      <xdr:row>8</xdr:row>
      <xdr:rowOff>716280</xdr:rowOff>
    </xdr:from>
    <xdr:to>
      <xdr:col>19</xdr:col>
      <xdr:colOff>274320</xdr:colOff>
      <xdr:row>8</xdr:row>
      <xdr:rowOff>922020</xdr:rowOff>
    </xdr:to>
    <xdr:sp macro="" textlink="">
      <xdr:nvSpPr>
        <xdr:cNvPr id="47" name="Text Box 40"/>
        <xdr:cNvSpPr txBox="1">
          <a:spLocks noChangeArrowheads="1"/>
        </xdr:cNvSpPr>
      </xdr:nvSpPr>
      <xdr:spPr bwMode="auto">
        <a:xfrm>
          <a:off x="6507480" y="1668780"/>
          <a:ext cx="1253490" cy="2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Scheda 7.00</a:t>
          </a:r>
        </a:p>
      </xdr:txBody>
    </xdr:sp>
    <xdr:clientData/>
  </xdr:twoCellAnchor>
  <xdr:twoCellAnchor editAs="oneCell">
    <xdr:from>
      <xdr:col>0</xdr:col>
      <xdr:colOff>285750</xdr:colOff>
      <xdr:row>0</xdr:row>
      <xdr:rowOff>152400</xdr:rowOff>
    </xdr:from>
    <xdr:to>
      <xdr:col>4</xdr:col>
      <xdr:colOff>1666875</xdr:colOff>
      <xdr:row>6</xdr:row>
      <xdr:rowOff>80963</xdr:rowOff>
    </xdr:to>
    <xdr:pic>
      <xdr:nvPicPr>
        <xdr:cNvPr id="11" name="Immagine 10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152400"/>
          <a:ext cx="592455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435429</xdr:colOff>
      <xdr:row>11</xdr:row>
      <xdr:rowOff>227239</xdr:rowOff>
    </xdr:from>
    <xdr:to>
      <xdr:col>19</xdr:col>
      <xdr:colOff>512990</xdr:colOff>
      <xdr:row>15</xdr:row>
      <xdr:rowOff>290739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056304" y="4870677"/>
          <a:ext cx="7545161" cy="17065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142875</xdr:colOff>
      <xdr:row>7</xdr:row>
      <xdr:rowOff>102275</xdr:rowOff>
    </xdr:from>
    <xdr:to>
      <xdr:col>14</xdr:col>
      <xdr:colOff>159884</xdr:colOff>
      <xdr:row>9</xdr:row>
      <xdr:rowOff>381480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3750" y="2697838"/>
          <a:ext cx="2422071" cy="14698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678542</xdr:colOff>
      <xdr:row>5</xdr:row>
      <xdr:rowOff>55869</xdr:rowOff>
    </xdr:from>
    <xdr:to>
      <xdr:col>20</xdr:col>
      <xdr:colOff>652463</xdr:colOff>
      <xdr:row>9</xdr:row>
      <xdr:rowOff>387349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109417" y="1913244"/>
          <a:ext cx="4512583" cy="25936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642939</xdr:colOff>
      <xdr:row>11</xdr:row>
      <xdr:rowOff>230186</xdr:rowOff>
    </xdr:from>
    <xdr:to>
      <xdr:col>21</xdr:col>
      <xdr:colOff>204789</xdr:colOff>
      <xdr:row>15</xdr:row>
      <xdr:rowOff>300037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598064" y="4873624"/>
          <a:ext cx="1419225" cy="17129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1047751</xdr:colOff>
      <xdr:row>9</xdr:row>
      <xdr:rowOff>228961</xdr:rowOff>
    </xdr:from>
    <xdr:to>
      <xdr:col>11</xdr:col>
      <xdr:colOff>476250</xdr:colOff>
      <xdr:row>15</xdr:row>
      <xdr:rowOff>233363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763001" y="4348524"/>
          <a:ext cx="5000624" cy="26952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380999</xdr:colOff>
      <xdr:row>8</xdr:row>
      <xdr:rowOff>321845</xdr:rowOff>
    </xdr:from>
    <xdr:to>
      <xdr:col>17</xdr:col>
      <xdr:colOff>309561</xdr:colOff>
      <xdr:row>10</xdr:row>
      <xdr:rowOff>482599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668874" y="3727033"/>
          <a:ext cx="2476500" cy="13513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222764</xdr:colOff>
      <xdr:row>42</xdr:row>
      <xdr:rowOff>31750</xdr:rowOff>
    </xdr:from>
    <xdr:to>
      <xdr:col>14</xdr:col>
      <xdr:colOff>942258</xdr:colOff>
      <xdr:row>59</xdr:row>
      <xdr:rowOff>95250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18298" t="8115" r="37021" b="33833"/>
        <a:stretch>
          <a:fillRect/>
        </a:stretch>
      </xdr:blipFill>
      <xdr:spPr bwMode="auto">
        <a:xfrm>
          <a:off x="3461264" y="17081500"/>
          <a:ext cx="14784744" cy="65405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</xdr:colOff>
      <xdr:row>1</xdr:row>
      <xdr:rowOff>28575</xdr:rowOff>
    </xdr:from>
    <xdr:to>
      <xdr:col>12</xdr:col>
      <xdr:colOff>605946</xdr:colOff>
      <xdr:row>5</xdr:row>
      <xdr:rowOff>187325</xdr:rowOff>
    </xdr:to>
    <xdr:pic>
      <xdr:nvPicPr>
        <xdr:cNvPr id="2" name="Immagine 1" descr="ctenergia intestazione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09" t="1476" r="985" b="1476"/>
        <a:stretch>
          <a:fillRect/>
        </a:stretch>
      </xdr:blipFill>
      <xdr:spPr>
        <a:xfrm>
          <a:off x="282574" y="285750"/>
          <a:ext cx="12877322" cy="24447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</xdr:colOff>
      <xdr:row>1</xdr:row>
      <xdr:rowOff>28575</xdr:rowOff>
    </xdr:from>
    <xdr:to>
      <xdr:col>12</xdr:col>
      <xdr:colOff>605946</xdr:colOff>
      <xdr:row>5</xdr:row>
      <xdr:rowOff>187325</xdr:rowOff>
    </xdr:to>
    <xdr:pic>
      <xdr:nvPicPr>
        <xdr:cNvPr id="2" name="Immagine 1" descr="ctenergia intestazione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09" t="1476" r="985" b="1476"/>
        <a:stretch>
          <a:fillRect/>
        </a:stretch>
      </xdr:blipFill>
      <xdr:spPr>
        <a:xfrm>
          <a:off x="282574" y="285750"/>
          <a:ext cx="12877322" cy="24447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J140"/>
  <sheetViews>
    <sheetView tabSelected="1" view="pageLayout" topLeftCell="A19" zoomScale="30" zoomScaleNormal="70" zoomScaleSheetLayoutView="50" zoomScalePageLayoutView="30" workbookViewId="0">
      <selection activeCell="F9" sqref="F9"/>
    </sheetView>
  </sheetViews>
  <sheetFormatPr defaultRowHeight="15"/>
  <cols>
    <col min="1" max="1" width="7.5703125" customWidth="1"/>
    <col min="2" max="2" width="19" customWidth="1"/>
    <col min="3" max="3" width="18.5703125" customWidth="1"/>
    <col min="4" max="4" width="19.140625" customWidth="1"/>
    <col min="5" max="5" width="27.140625" customWidth="1"/>
    <col min="6" max="6" width="20.42578125" customWidth="1"/>
    <col min="7" max="7" width="18.85546875" customWidth="1"/>
    <col min="8" max="8" width="16.5703125" customWidth="1"/>
    <col min="9" max="9" width="16.140625" customWidth="1"/>
    <col min="10" max="10" width="3.28515625" customWidth="1"/>
    <col min="11" max="11" width="23.28515625" customWidth="1"/>
    <col min="12" max="12" width="18.7109375" customWidth="1"/>
    <col min="13" max="13" width="18.5703125" customWidth="1"/>
    <col min="14" max="14" width="15.140625" customWidth="1"/>
    <col min="15" max="15" width="16.5703125" customWidth="1"/>
    <col min="16" max="16" width="3.140625" customWidth="1"/>
    <col min="17" max="17" width="16.140625" customWidth="1"/>
    <col min="18" max="18" width="21.140625" customWidth="1"/>
    <col min="19" max="19" width="14.28515625" customWidth="1"/>
    <col min="20" max="20" width="12.42578125" customWidth="1"/>
    <col min="21" max="21" width="13.85546875" customWidth="1"/>
    <col min="22" max="22" width="13.140625" customWidth="1"/>
    <col min="23" max="23" width="12.42578125" customWidth="1"/>
    <col min="24" max="24" width="13.140625" customWidth="1"/>
    <col min="25" max="25" width="12" customWidth="1"/>
    <col min="26" max="26" width="10.85546875" customWidth="1"/>
    <col min="28" max="28" width="10.5703125" bestFit="1" customWidth="1"/>
  </cols>
  <sheetData>
    <row r="2" spans="1:36" ht="25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6" ht="25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 t="s">
        <v>60</v>
      </c>
      <c r="S3" s="4"/>
      <c r="T3" s="4"/>
      <c r="U3" s="4"/>
      <c r="V3" s="4"/>
      <c r="W3" s="4"/>
      <c r="X3" s="4"/>
      <c r="Y3" s="4"/>
      <c r="Z3" s="4"/>
      <c r="AA3" s="3"/>
      <c r="AB3" s="3"/>
      <c r="AC3" s="3"/>
    </row>
    <row r="4" spans="1:36" ht="25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3"/>
      <c r="AB4" s="3"/>
      <c r="AC4" s="3"/>
    </row>
    <row r="5" spans="1:36" ht="51.75" customHeight="1">
      <c r="A5" s="3"/>
      <c r="B5" s="3"/>
      <c r="C5" s="3"/>
      <c r="D5" s="3"/>
      <c r="E5" s="3"/>
      <c r="F5" s="195" t="s">
        <v>55</v>
      </c>
      <c r="G5" s="196"/>
      <c r="H5" s="196"/>
      <c r="I5" s="196"/>
      <c r="J5" s="196"/>
      <c r="K5" s="196"/>
      <c r="L5" s="196"/>
      <c r="M5" s="196"/>
      <c r="N5" s="193" t="s">
        <v>59</v>
      </c>
      <c r="O5" s="194"/>
      <c r="P5" s="194"/>
      <c r="Q5" s="194"/>
      <c r="R5" s="194"/>
      <c r="S5" s="194"/>
      <c r="T5" s="194"/>
      <c r="U5" s="170"/>
      <c r="V5" s="3"/>
      <c r="W5" s="3"/>
      <c r="X5" s="3"/>
      <c r="Y5" s="3"/>
      <c r="Z5" s="3"/>
      <c r="AA5" s="3"/>
      <c r="AB5" s="3"/>
      <c r="AC5" s="3"/>
    </row>
    <row r="6" spans="1:36" ht="51.75" customHeight="1">
      <c r="A6" s="3"/>
      <c r="B6" s="3"/>
      <c r="C6" s="3"/>
      <c r="D6" s="3"/>
      <c r="E6" s="3"/>
      <c r="F6" s="195" t="s">
        <v>56</v>
      </c>
      <c r="G6" s="196"/>
      <c r="H6" s="196"/>
      <c r="I6" s="196"/>
      <c r="J6" s="196"/>
      <c r="K6" s="196"/>
      <c r="L6" s="196"/>
      <c r="M6" s="196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6" ht="31.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30"/>
      <c r="S7" s="6"/>
      <c r="T7" s="6"/>
      <c r="U7" s="6"/>
      <c r="V7" s="6"/>
      <c r="W7" s="6"/>
      <c r="X7" s="6"/>
      <c r="Y7" s="6"/>
      <c r="Z7" s="6"/>
      <c r="AA7" s="3"/>
      <c r="AB7" s="3"/>
      <c r="AC7" s="3"/>
    </row>
    <row r="8" spans="1:36" ht="38.25" customHeight="1">
      <c r="A8" s="33"/>
      <c r="B8" s="3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79"/>
      <c r="O8" s="33"/>
      <c r="P8" s="33"/>
      <c r="Q8" s="33"/>
      <c r="R8" s="6"/>
      <c r="S8" s="6"/>
      <c r="T8" s="6"/>
      <c r="U8" s="6"/>
      <c r="V8" s="6"/>
      <c r="W8" s="6"/>
      <c r="X8" s="6"/>
      <c r="Y8" s="6"/>
      <c r="Z8" s="6"/>
      <c r="AA8" s="3"/>
      <c r="AB8" s="3"/>
      <c r="AC8" s="3"/>
    </row>
    <row r="9" spans="1:36" ht="57" customHeight="1">
      <c r="A9" s="33"/>
      <c r="B9" s="198" t="s">
        <v>16</v>
      </c>
      <c r="C9" s="198"/>
      <c r="D9" s="63" t="s">
        <v>30</v>
      </c>
      <c r="E9" s="174">
        <f>Q21+Q34</f>
        <v>544.04999999999995</v>
      </c>
      <c r="F9" s="74">
        <v>520</v>
      </c>
      <c r="G9" s="201" t="s">
        <v>57</v>
      </c>
      <c r="H9" s="202"/>
      <c r="I9" s="202"/>
      <c r="J9" s="202"/>
      <c r="K9" s="202"/>
      <c r="L9" s="202"/>
      <c r="M9" s="86"/>
      <c r="N9" s="36"/>
      <c r="O9" s="35"/>
      <c r="P9" s="35"/>
      <c r="Q9" s="35"/>
      <c r="R9" s="9"/>
      <c r="S9" s="8"/>
      <c r="T9" s="8"/>
      <c r="U9" s="9"/>
      <c r="V9" s="8"/>
      <c r="W9" s="8"/>
      <c r="X9" s="8"/>
      <c r="Y9" s="7"/>
      <c r="Z9" s="5"/>
      <c r="AA9" s="5"/>
      <c r="AB9" s="5"/>
      <c r="AC9" s="5"/>
      <c r="AD9" s="10"/>
    </row>
    <row r="10" spans="1:36" ht="36.75" customHeight="1">
      <c r="A10" s="37"/>
      <c r="B10" s="198" t="s">
        <v>15</v>
      </c>
      <c r="C10" s="198"/>
      <c r="D10" s="63"/>
      <c r="E10" s="199" t="s">
        <v>54</v>
      </c>
      <c r="F10" s="200"/>
      <c r="G10" s="203"/>
      <c r="H10" s="203"/>
      <c r="I10" s="203"/>
      <c r="J10" s="203"/>
      <c r="K10" s="203"/>
      <c r="L10" s="203"/>
      <c r="M10" s="169"/>
      <c r="N10" s="39"/>
      <c r="O10" s="39"/>
      <c r="P10" s="40"/>
      <c r="Q10" s="40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spans="1:36" ht="44.25" customHeight="1">
      <c r="A11" s="37"/>
      <c r="B11" s="197" t="s">
        <v>5</v>
      </c>
      <c r="C11" s="197"/>
      <c r="D11" s="152" t="s">
        <v>6</v>
      </c>
      <c r="E11" s="112">
        <v>2.7</v>
      </c>
      <c r="N11" s="38"/>
      <c r="O11" s="38"/>
      <c r="P11" s="38"/>
      <c r="Q11" s="40"/>
      <c r="R11" s="14"/>
      <c r="S11" s="14"/>
      <c r="T11" s="14"/>
      <c r="U11" s="14"/>
      <c r="V11" s="14"/>
      <c r="W11" s="14"/>
      <c r="X11" s="14"/>
      <c r="Y11" s="14"/>
      <c r="Z11" s="19"/>
      <c r="AA11" s="14"/>
      <c r="AB11" s="14"/>
      <c r="AC11" s="14"/>
      <c r="AD11" s="19"/>
      <c r="AE11" s="14"/>
      <c r="AF11" s="14"/>
      <c r="AG11" s="14"/>
      <c r="AH11" s="19"/>
      <c r="AI11" s="14"/>
      <c r="AJ11" s="14"/>
    </row>
    <row r="12" spans="1:36" ht="38.25" customHeight="1">
      <c r="A12" s="38"/>
      <c r="B12" s="197" t="s">
        <v>23</v>
      </c>
      <c r="C12" s="197"/>
      <c r="D12" s="152" t="s">
        <v>25</v>
      </c>
      <c r="E12" s="112">
        <v>1</v>
      </c>
      <c r="N12" s="38"/>
      <c r="O12" s="38"/>
      <c r="P12" s="38"/>
      <c r="Q12" s="40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1:36" ht="30" customHeight="1">
      <c r="A13" s="38"/>
      <c r="B13" s="197" t="s">
        <v>24</v>
      </c>
      <c r="C13" s="197"/>
      <c r="D13" s="152" t="s">
        <v>25</v>
      </c>
      <c r="E13" s="112">
        <v>4</v>
      </c>
      <c r="F13" s="171"/>
      <c r="G13" s="172"/>
      <c r="H13" s="206"/>
      <c r="I13" s="206"/>
      <c r="K13" s="38"/>
      <c r="L13" s="38"/>
      <c r="M13" s="38"/>
      <c r="N13" s="210"/>
      <c r="O13" s="41"/>
      <c r="P13" s="40"/>
      <c r="Q13" s="40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1:36" ht="35.25" customHeight="1">
      <c r="A14" s="38"/>
      <c r="B14" s="197" t="s">
        <v>58</v>
      </c>
      <c r="C14" s="197"/>
      <c r="D14" s="152" t="s">
        <v>25</v>
      </c>
      <c r="E14" s="112">
        <v>2</v>
      </c>
      <c r="F14" s="204"/>
      <c r="G14" s="205"/>
      <c r="H14" s="207"/>
      <c r="I14" s="207"/>
      <c r="K14" s="38"/>
      <c r="L14" s="209"/>
      <c r="M14" s="209"/>
      <c r="N14" s="210"/>
      <c r="O14" s="38"/>
      <c r="P14" s="40"/>
      <c r="Q14" s="40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spans="1:36" ht="25.5">
      <c r="A15" s="38"/>
      <c r="B15" s="197" t="s">
        <v>49</v>
      </c>
      <c r="C15" s="197"/>
      <c r="D15" s="152" t="s">
        <v>14</v>
      </c>
      <c r="E15" s="112" t="s">
        <v>50</v>
      </c>
      <c r="K15" s="211"/>
      <c r="L15" s="212"/>
      <c r="M15" s="212"/>
      <c r="N15" s="38"/>
      <c r="O15" s="41"/>
      <c r="P15" s="40"/>
      <c r="Q15" s="40"/>
      <c r="R15" s="14"/>
      <c r="S15" s="14"/>
      <c r="T15" s="14"/>
      <c r="U15" s="14"/>
      <c r="V15" s="14"/>
      <c r="W15" s="14"/>
      <c r="X15" s="14"/>
      <c r="Y15" s="17"/>
      <c r="Z15" s="18"/>
      <c r="AA15" s="10"/>
      <c r="AB15" s="10"/>
      <c r="AC15" s="20"/>
      <c r="AD15" s="21"/>
      <c r="AE15" s="10"/>
      <c r="AF15" s="10"/>
      <c r="AG15" s="20"/>
      <c r="AH15" s="21"/>
      <c r="AI15" s="10"/>
      <c r="AJ15" s="10"/>
    </row>
    <row r="16" spans="1:36" ht="30" customHeight="1">
      <c r="A16" s="38"/>
      <c r="B16" s="152" t="s">
        <v>51</v>
      </c>
      <c r="C16" s="152"/>
      <c r="D16" s="152" t="s">
        <v>14</v>
      </c>
      <c r="E16" s="153" t="s">
        <v>52</v>
      </c>
      <c r="G16" s="85"/>
      <c r="H16" s="84"/>
      <c r="I16" s="64"/>
      <c r="K16" s="211"/>
      <c r="L16" s="212"/>
      <c r="M16" s="212"/>
      <c r="N16" s="38"/>
      <c r="O16" s="38"/>
      <c r="P16" s="38"/>
      <c r="Q16" s="43"/>
      <c r="R16" s="18"/>
      <c r="S16" s="20"/>
      <c r="T16" s="21"/>
      <c r="U16" s="21"/>
      <c r="V16" s="20"/>
      <c r="W16" s="21"/>
      <c r="X16" s="21"/>
      <c r="Y16" s="19"/>
      <c r="Z16" s="18"/>
      <c r="AA16" s="10"/>
      <c r="AB16" s="10"/>
      <c r="AC16" s="19"/>
      <c r="AD16" s="18"/>
      <c r="AE16" s="10"/>
      <c r="AF16" s="10"/>
      <c r="AG16" s="19"/>
      <c r="AH16" s="18"/>
      <c r="AI16" s="10"/>
      <c r="AJ16" s="10"/>
    </row>
    <row r="17" spans="1:36" ht="30" customHeight="1" thickBot="1">
      <c r="A17" s="38"/>
      <c r="G17" s="38"/>
      <c r="H17" s="41"/>
      <c r="I17" s="41"/>
      <c r="J17" s="41"/>
      <c r="K17" s="38"/>
      <c r="L17" s="38"/>
      <c r="M17" s="38"/>
      <c r="N17" s="38"/>
      <c r="O17" s="38"/>
      <c r="P17" s="38"/>
      <c r="Q17" s="43"/>
      <c r="R17" s="18"/>
      <c r="S17" s="19"/>
      <c r="T17" s="18"/>
      <c r="U17" s="18"/>
      <c r="V17" s="19"/>
      <c r="W17" s="18"/>
      <c r="X17" s="18"/>
      <c r="Y17" s="19"/>
      <c r="Z17" s="18"/>
      <c r="AA17" s="10"/>
      <c r="AB17" s="10"/>
      <c r="AC17" s="19"/>
      <c r="AD17" s="18"/>
      <c r="AE17" s="10"/>
      <c r="AF17" s="10"/>
      <c r="AG17" s="19"/>
      <c r="AH17" s="18"/>
      <c r="AI17" s="10"/>
      <c r="AJ17" s="10"/>
    </row>
    <row r="18" spans="1:36" ht="30" customHeight="1">
      <c r="A18" s="38"/>
      <c r="B18" s="117"/>
      <c r="C18" s="91" t="s">
        <v>7</v>
      </c>
      <c r="D18" s="120" t="s">
        <v>7</v>
      </c>
      <c r="E18" s="124" t="s">
        <v>8</v>
      </c>
      <c r="F18" s="125" t="s">
        <v>40</v>
      </c>
      <c r="G18" s="125" t="s">
        <v>41</v>
      </c>
      <c r="H18" s="125" t="s">
        <v>34</v>
      </c>
      <c r="I18" s="126" t="s">
        <v>35</v>
      </c>
      <c r="K18" s="124" t="s">
        <v>8</v>
      </c>
      <c r="L18" s="142" t="s">
        <v>43</v>
      </c>
      <c r="M18" s="125" t="s">
        <v>41</v>
      </c>
      <c r="N18" s="125" t="s">
        <v>34</v>
      </c>
      <c r="O18" s="126" t="s">
        <v>35</v>
      </c>
      <c r="P18" s="38"/>
      <c r="Q18" s="141" t="s">
        <v>29</v>
      </c>
      <c r="R18" s="142" t="s">
        <v>43</v>
      </c>
      <c r="S18" s="125" t="s">
        <v>41</v>
      </c>
      <c r="T18" s="125" t="s">
        <v>34</v>
      </c>
      <c r="U18" s="126" t="s">
        <v>35</v>
      </c>
      <c r="V18" s="19"/>
      <c r="W18" s="18"/>
      <c r="X18" s="18"/>
      <c r="Y18" s="19"/>
      <c r="Z18" s="18"/>
      <c r="AA18" s="10"/>
      <c r="AB18" s="10"/>
      <c r="AC18" s="19"/>
      <c r="AD18" s="18"/>
      <c r="AE18" s="10"/>
      <c r="AF18" s="10"/>
      <c r="AG18" s="19"/>
      <c r="AH18" s="18"/>
      <c r="AI18" s="10"/>
      <c r="AJ18" s="10"/>
    </row>
    <row r="19" spans="1:36" ht="30" customHeight="1">
      <c r="A19" s="37"/>
      <c r="B19" s="118" t="s">
        <v>4</v>
      </c>
      <c r="C19" s="92" t="s">
        <v>11</v>
      </c>
      <c r="D19" s="121" t="s">
        <v>26</v>
      </c>
      <c r="E19" s="127" t="s">
        <v>7</v>
      </c>
      <c r="F19" s="93" t="s">
        <v>36</v>
      </c>
      <c r="G19" s="93" t="s">
        <v>37</v>
      </c>
      <c r="H19" s="99" t="s">
        <v>38</v>
      </c>
      <c r="I19" s="128" t="s">
        <v>32</v>
      </c>
      <c r="K19" s="127" t="s">
        <v>7</v>
      </c>
      <c r="L19" s="107" t="s">
        <v>44</v>
      </c>
      <c r="M19" s="93" t="s">
        <v>37</v>
      </c>
      <c r="N19" s="99" t="s">
        <v>38</v>
      </c>
      <c r="O19" s="128" t="s">
        <v>32</v>
      </c>
      <c r="P19" s="38"/>
      <c r="Q19" s="143" t="s">
        <v>48</v>
      </c>
      <c r="R19" s="107" t="s">
        <v>44</v>
      </c>
      <c r="S19" s="93" t="s">
        <v>37</v>
      </c>
      <c r="T19" s="99" t="s">
        <v>38</v>
      </c>
      <c r="U19" s="128" t="s">
        <v>32</v>
      </c>
      <c r="V19" s="19"/>
      <c r="W19" s="18"/>
      <c r="X19" s="18"/>
      <c r="Y19" s="19"/>
      <c r="Z19" s="18"/>
      <c r="AA19" s="10"/>
      <c r="AB19" s="10"/>
      <c r="AC19" s="19"/>
      <c r="AD19" s="18"/>
      <c r="AE19" s="10"/>
      <c r="AF19" s="10"/>
      <c r="AG19" s="19"/>
      <c r="AH19" s="18"/>
      <c r="AI19" s="10"/>
      <c r="AJ19" s="10"/>
    </row>
    <row r="20" spans="1:36" ht="30" customHeight="1">
      <c r="A20" s="37"/>
      <c r="B20" s="119"/>
      <c r="C20" s="94" t="s">
        <v>45</v>
      </c>
      <c r="D20" s="108" t="s">
        <v>45</v>
      </c>
      <c r="E20" s="129" t="s">
        <v>28</v>
      </c>
      <c r="F20" s="99" t="s">
        <v>31</v>
      </c>
      <c r="G20" s="100" t="s">
        <v>31</v>
      </c>
      <c r="H20" s="95" t="s">
        <v>39</v>
      </c>
      <c r="I20" s="128" t="s">
        <v>33</v>
      </c>
      <c r="K20" s="129" t="s">
        <v>42</v>
      </c>
      <c r="L20" s="108" t="s">
        <v>14</v>
      </c>
      <c r="M20" s="100" t="s">
        <v>31</v>
      </c>
      <c r="N20" s="95" t="s">
        <v>39</v>
      </c>
      <c r="O20" s="128" t="s">
        <v>33</v>
      </c>
      <c r="P20" s="38"/>
      <c r="Q20" s="129" t="s">
        <v>30</v>
      </c>
      <c r="R20" s="135" t="s">
        <v>14</v>
      </c>
      <c r="S20" s="100" t="s">
        <v>31</v>
      </c>
      <c r="T20" s="95" t="s">
        <v>39</v>
      </c>
      <c r="U20" s="144" t="s">
        <v>33</v>
      </c>
      <c r="V20" s="19"/>
      <c r="W20" s="18"/>
      <c r="X20" s="18"/>
      <c r="Y20" s="20"/>
      <c r="Z20" s="21"/>
      <c r="AA20" s="10"/>
      <c r="AB20" s="10"/>
      <c r="AC20" s="20"/>
      <c r="AD20" s="21"/>
      <c r="AE20" s="10"/>
      <c r="AF20" s="10"/>
      <c r="AG20" s="20"/>
      <c r="AH20" s="21"/>
      <c r="AI20" s="10"/>
      <c r="AJ20" s="10"/>
    </row>
    <row r="21" spans="1:36" ht="30" customHeight="1">
      <c r="A21" s="37">
        <v>1</v>
      </c>
      <c r="B21" s="109" t="s">
        <v>1</v>
      </c>
      <c r="C21" s="110">
        <v>19.3</v>
      </c>
      <c r="D21" s="175"/>
      <c r="E21" s="178">
        <f t="shared" ref="E21:E27" si="0">C21*$E$11*$E$12</f>
        <v>52.110000000000007</v>
      </c>
      <c r="F21" s="179">
        <f>(E21*1000/(2.826*4))^0.5</f>
        <v>67.89604267897333</v>
      </c>
      <c r="G21" s="96">
        <v>75</v>
      </c>
      <c r="H21" s="184">
        <f>IF(E21=0,0,(E21*1000)/(G21^2*2.826))</f>
        <v>3.2781316348195335</v>
      </c>
      <c r="I21" s="130">
        <f t="shared" ref="I21:I27" si="1">IF(G21=0,0,((G21/10)^2*3.14/H21)*2/288)</f>
        <v>0.37416511496113986</v>
      </c>
      <c r="K21" s="178">
        <f t="shared" ref="K21:K27" si="2">$E$11*$E$13*D21</f>
        <v>0</v>
      </c>
      <c r="L21" s="179">
        <f>(K21*1000/(2.826*10))^0.5</f>
        <v>0</v>
      </c>
      <c r="M21" s="104"/>
      <c r="N21" s="184">
        <f>IF(K21=0,0,(K21*1000)/(M21^2*2.826))</f>
        <v>0</v>
      </c>
      <c r="O21" s="130">
        <f t="shared" ref="O21:O24" si="3">IF(M21=0,0,((M21/10)^2*3.14/N21)*2/288)</f>
        <v>0</v>
      </c>
      <c r="P21" s="62"/>
      <c r="Q21" s="187">
        <f>(E28+K28)</f>
        <v>235.17000000000002</v>
      </c>
      <c r="R21" s="137"/>
      <c r="S21" s="138"/>
      <c r="T21" s="150"/>
      <c r="U21" s="145"/>
      <c r="V21" s="20"/>
      <c r="W21" s="21"/>
      <c r="X21" s="21"/>
      <c r="Y21" s="19"/>
      <c r="Z21" s="18"/>
      <c r="AA21" s="10"/>
      <c r="AB21" s="10"/>
      <c r="AC21" s="19"/>
      <c r="AD21" s="18"/>
      <c r="AE21" s="10"/>
      <c r="AF21" s="10"/>
      <c r="AG21" s="19"/>
      <c r="AH21" s="18"/>
      <c r="AI21" s="10"/>
      <c r="AJ21" s="10"/>
    </row>
    <row r="22" spans="1:36" ht="30" customHeight="1">
      <c r="A22" s="62">
        <v>2</v>
      </c>
      <c r="B22" s="111" t="s">
        <v>17</v>
      </c>
      <c r="C22" s="112">
        <v>22.3</v>
      </c>
      <c r="D22" s="176"/>
      <c r="E22" s="180">
        <f t="shared" si="0"/>
        <v>60.210000000000008</v>
      </c>
      <c r="F22" s="181">
        <f t="shared" ref="F22:F28" si="4">(E22*1000/(2.826*4))^0.5</f>
        <v>72.982416519454247</v>
      </c>
      <c r="G22" s="97">
        <v>90</v>
      </c>
      <c r="H22" s="185">
        <f t="shared" ref="H22:H28" si="5">IF(E22=0,0,(E22*1000)/(G22^2*2.826))</f>
        <v>2.6303373437131401</v>
      </c>
      <c r="I22" s="131">
        <f t="shared" si="1"/>
        <v>0.67149181614349773</v>
      </c>
      <c r="K22" s="180">
        <f t="shared" si="2"/>
        <v>0</v>
      </c>
      <c r="L22" s="181">
        <f t="shared" ref="L22:L27" si="6">(K22*1000/(2.826*10))^0.5</f>
        <v>0</v>
      </c>
      <c r="M22" s="105"/>
      <c r="N22" s="185">
        <f t="shared" ref="N22:N28" si="7">IF(K22=0,0,(K22*1000)/(M22^2*2.826))</f>
        <v>0</v>
      </c>
      <c r="O22" s="131">
        <f t="shared" si="3"/>
        <v>0</v>
      </c>
      <c r="P22" s="63"/>
      <c r="Q22" s="146" t="s">
        <v>46</v>
      </c>
      <c r="R22" s="134"/>
      <c r="S22" s="139"/>
      <c r="T22" s="140"/>
      <c r="U22" s="145"/>
      <c r="V22" s="19"/>
      <c r="W22" s="18"/>
      <c r="X22" s="18"/>
      <c r="Y22" s="19"/>
      <c r="Z22" s="18"/>
      <c r="AA22" s="10"/>
      <c r="AB22" s="10"/>
      <c r="AC22" s="19"/>
      <c r="AD22" s="18"/>
      <c r="AE22" s="10"/>
      <c r="AF22" s="10"/>
      <c r="AG22" s="19"/>
      <c r="AH22" s="18"/>
      <c r="AI22" s="10"/>
      <c r="AJ22" s="10"/>
    </row>
    <row r="23" spans="1:36" ht="30" customHeight="1">
      <c r="A23" s="62">
        <v>3</v>
      </c>
      <c r="B23" s="111" t="s">
        <v>18</v>
      </c>
      <c r="C23" s="112">
        <v>17</v>
      </c>
      <c r="D23" s="176"/>
      <c r="E23" s="180">
        <f t="shared" si="0"/>
        <v>45.900000000000006</v>
      </c>
      <c r="F23" s="181">
        <f t="shared" si="4"/>
        <v>63.72212766488677</v>
      </c>
      <c r="G23" s="97">
        <v>75</v>
      </c>
      <c r="H23" s="185">
        <f t="shared" si="5"/>
        <v>2.8874734607218686</v>
      </c>
      <c r="I23" s="131">
        <f t="shared" si="1"/>
        <v>0.42478745404411761</v>
      </c>
      <c r="K23" s="180">
        <f t="shared" si="2"/>
        <v>0</v>
      </c>
      <c r="L23" s="181">
        <f t="shared" si="6"/>
        <v>0</v>
      </c>
      <c r="M23" s="105"/>
      <c r="N23" s="185">
        <f t="shared" si="7"/>
        <v>0</v>
      </c>
      <c r="O23" s="131">
        <f t="shared" si="3"/>
        <v>0</v>
      </c>
      <c r="P23" s="64"/>
      <c r="Q23" s="147">
        <v>1</v>
      </c>
      <c r="R23" s="134"/>
      <c r="S23" s="139"/>
      <c r="T23" s="140"/>
      <c r="U23" s="145"/>
      <c r="V23" s="19"/>
      <c r="W23" s="18"/>
      <c r="X23" s="18"/>
      <c r="Y23" s="19"/>
      <c r="Z23" s="18"/>
      <c r="AA23" s="10"/>
      <c r="AB23" s="10"/>
      <c r="AC23" s="19"/>
      <c r="AD23" s="18"/>
      <c r="AE23" s="10"/>
      <c r="AF23" s="10"/>
      <c r="AG23" s="19"/>
      <c r="AH23" s="18"/>
      <c r="AI23" s="10"/>
      <c r="AJ23" s="10"/>
    </row>
    <row r="24" spans="1:36" ht="30" customHeight="1">
      <c r="A24" s="62">
        <v>4</v>
      </c>
      <c r="B24" s="111" t="s">
        <v>19</v>
      </c>
      <c r="C24" s="112">
        <v>17.5</v>
      </c>
      <c r="D24" s="176"/>
      <c r="E24" s="180">
        <f t="shared" si="0"/>
        <v>47.25</v>
      </c>
      <c r="F24" s="181">
        <f t="shared" si="4"/>
        <v>64.652426912935638</v>
      </c>
      <c r="G24" s="97">
        <v>75</v>
      </c>
      <c r="H24" s="185">
        <f t="shared" si="5"/>
        <v>2.9723991507430996</v>
      </c>
      <c r="I24" s="131">
        <f t="shared" si="1"/>
        <v>0.41265066964285713</v>
      </c>
      <c r="K24" s="180">
        <f t="shared" si="2"/>
        <v>0</v>
      </c>
      <c r="L24" s="181">
        <f t="shared" si="6"/>
        <v>0</v>
      </c>
      <c r="M24" s="105"/>
      <c r="N24" s="185">
        <f t="shared" si="7"/>
        <v>0</v>
      </c>
      <c r="O24" s="131">
        <f t="shared" si="3"/>
        <v>0</v>
      </c>
      <c r="P24" s="67"/>
      <c r="Q24" s="146" t="s">
        <v>47</v>
      </c>
      <c r="R24" s="134"/>
      <c r="S24" s="139"/>
      <c r="T24" s="140"/>
      <c r="U24" s="145"/>
      <c r="V24" s="19"/>
      <c r="W24" s="18"/>
      <c r="X24" s="18"/>
      <c r="Y24" s="19"/>
      <c r="Z24" s="18"/>
      <c r="AA24" s="10"/>
      <c r="AB24" s="10"/>
      <c r="AC24" s="19"/>
      <c r="AD24" s="18"/>
      <c r="AE24" s="10"/>
      <c r="AF24" s="10"/>
      <c r="AG24" s="19"/>
      <c r="AH24" s="18"/>
      <c r="AI24" s="10"/>
      <c r="AJ24" s="10"/>
    </row>
    <row r="25" spans="1:36" ht="30" customHeight="1" thickBot="1">
      <c r="A25" s="62"/>
      <c r="B25" s="111" t="s">
        <v>20</v>
      </c>
      <c r="C25" s="113"/>
      <c r="D25" s="176">
        <v>7</v>
      </c>
      <c r="E25" s="180">
        <f t="shared" si="0"/>
        <v>0</v>
      </c>
      <c r="F25" s="181">
        <f t="shared" si="4"/>
        <v>0</v>
      </c>
      <c r="G25" s="97"/>
      <c r="H25" s="185">
        <f t="shared" si="5"/>
        <v>0</v>
      </c>
      <c r="I25" s="131">
        <f>IF(G25=0,0,((G25/10)^2*3.14/H25)*2/288)</f>
        <v>0</v>
      </c>
      <c r="K25" s="180">
        <f t="shared" si="2"/>
        <v>75.600000000000009</v>
      </c>
      <c r="L25" s="181">
        <f>(K25*1000/(2.826*4))^0.5</f>
        <v>81.779570120978107</v>
      </c>
      <c r="M25" s="105">
        <v>90</v>
      </c>
      <c r="N25" s="185">
        <f t="shared" si="7"/>
        <v>3.3026657230478889</v>
      </c>
      <c r="O25" s="131">
        <f>IF(M25=0,0,((M25/10)^2*3.14/N25)*2/288)</f>
        <v>0.53479526785714282</v>
      </c>
      <c r="P25" s="67"/>
      <c r="Q25" s="188">
        <f>Q21/Q23</f>
        <v>235.17000000000002</v>
      </c>
      <c r="R25" s="183">
        <f t="shared" ref="R25" si="8">((Q25*1000)/(2.826*4))^0.5</f>
        <v>144.23640361361115</v>
      </c>
      <c r="S25" s="148">
        <v>125</v>
      </c>
      <c r="T25" s="183">
        <f>IF(Q22=0,0,(Q25*1000)/(S25^2*2.826))</f>
        <v>5.3258598726114652</v>
      </c>
      <c r="U25" s="149">
        <f t="shared" ref="U25" si="9">IF(S25=0,0,((S25/10)^2*3.14/T25)*2/288)</f>
        <v>0.63973107386411954</v>
      </c>
      <c r="V25" s="19"/>
      <c r="W25" s="18"/>
      <c r="X25" s="18"/>
      <c r="Y25" s="20"/>
      <c r="Z25" s="21"/>
      <c r="AA25" s="10"/>
      <c r="AB25" s="10"/>
      <c r="AC25" s="20"/>
      <c r="AD25" s="21"/>
      <c r="AE25" s="10"/>
      <c r="AF25" s="10"/>
      <c r="AG25" s="23"/>
      <c r="AH25" s="21"/>
      <c r="AI25" s="10"/>
      <c r="AJ25" s="10"/>
    </row>
    <row r="26" spans="1:36" ht="30" customHeight="1">
      <c r="A26" s="62"/>
      <c r="B26" s="111"/>
      <c r="C26" s="113"/>
      <c r="D26" s="176"/>
      <c r="E26" s="180">
        <f t="shared" si="0"/>
        <v>0</v>
      </c>
      <c r="F26" s="181">
        <f t="shared" si="4"/>
        <v>0</v>
      </c>
      <c r="G26" s="97"/>
      <c r="H26" s="185">
        <f t="shared" si="5"/>
        <v>0</v>
      </c>
      <c r="I26" s="131">
        <f t="shared" si="1"/>
        <v>0</v>
      </c>
      <c r="K26" s="180">
        <f t="shared" si="2"/>
        <v>0</v>
      </c>
      <c r="L26" s="181">
        <f t="shared" si="6"/>
        <v>0</v>
      </c>
      <c r="M26" s="105"/>
      <c r="N26" s="185">
        <f t="shared" si="7"/>
        <v>0</v>
      </c>
      <c r="O26" s="131">
        <f t="shared" ref="O26:O27" si="10">IF(M26=0,0,((M26/10)^2*3.14/N26)*2/288)</f>
        <v>0</v>
      </c>
      <c r="P26" s="67"/>
      <c r="Q26" s="136"/>
      <c r="R26" s="136"/>
      <c r="S26" s="139"/>
      <c r="T26" s="139"/>
      <c r="U26" s="103"/>
      <c r="V26" s="23"/>
      <c r="W26" s="21"/>
      <c r="X26" s="21"/>
      <c r="Y26" s="19"/>
      <c r="Z26" s="18"/>
      <c r="AA26" s="10"/>
      <c r="AB26" s="10"/>
      <c r="AC26" s="14"/>
      <c r="AD26" s="22"/>
      <c r="AE26" s="10"/>
      <c r="AF26" s="10"/>
      <c r="AG26" s="13"/>
      <c r="AH26" s="13"/>
      <c r="AI26" s="13"/>
      <c r="AJ26" s="13"/>
    </row>
    <row r="27" spans="1:36" ht="30" customHeight="1" thickBot="1">
      <c r="A27" s="62"/>
      <c r="B27" s="114"/>
      <c r="C27" s="115"/>
      <c r="D27" s="177"/>
      <c r="E27" s="182">
        <f t="shared" si="0"/>
        <v>0</v>
      </c>
      <c r="F27" s="183">
        <f t="shared" si="4"/>
        <v>0</v>
      </c>
      <c r="G27" s="132"/>
      <c r="H27" s="186">
        <f t="shared" si="5"/>
        <v>0</v>
      </c>
      <c r="I27" s="133">
        <f t="shared" si="1"/>
        <v>0</v>
      </c>
      <c r="K27" s="182">
        <f t="shared" si="2"/>
        <v>0</v>
      </c>
      <c r="L27" s="183">
        <f t="shared" si="6"/>
        <v>0</v>
      </c>
      <c r="M27" s="151"/>
      <c r="N27" s="186">
        <f t="shared" si="7"/>
        <v>0</v>
      </c>
      <c r="O27" s="133">
        <f t="shared" si="10"/>
        <v>0</v>
      </c>
      <c r="P27" s="67"/>
      <c r="Q27" s="136"/>
      <c r="R27" s="136"/>
      <c r="S27" s="139"/>
      <c r="T27" s="139"/>
      <c r="U27" s="103"/>
      <c r="V27" s="13"/>
      <c r="W27" s="13"/>
      <c r="X27" s="13"/>
      <c r="Y27" s="19"/>
      <c r="Z27" s="18"/>
      <c r="AA27" s="10"/>
      <c r="AB27" s="10"/>
      <c r="AC27" s="14"/>
      <c r="AD27" s="22"/>
      <c r="AE27" s="10"/>
      <c r="AF27" s="10"/>
      <c r="AG27" s="13"/>
      <c r="AH27" s="13"/>
      <c r="AI27" s="13"/>
      <c r="AJ27" s="13"/>
    </row>
    <row r="28" spans="1:36" ht="30" customHeight="1">
      <c r="A28" s="62"/>
      <c r="B28" s="168" t="s">
        <v>13</v>
      </c>
      <c r="C28" s="116">
        <f>C21+C22+C23+C24+C25+C26+C27</f>
        <v>76.099999999999994</v>
      </c>
      <c r="D28" s="98">
        <f>D21+D22+D23+D24+D25+D26+D27</f>
        <v>7</v>
      </c>
      <c r="E28" s="122">
        <f>E21+E22+E24+E25+E26+E27</f>
        <v>159.57000000000002</v>
      </c>
      <c r="F28" s="122">
        <f t="shared" si="4"/>
        <v>118.81179250485434</v>
      </c>
      <c r="G28" s="123">
        <v>125</v>
      </c>
      <c r="H28" s="122">
        <f t="shared" si="5"/>
        <v>3.6137579617834401</v>
      </c>
      <c r="I28" s="103"/>
      <c r="K28" s="122">
        <f>K21+K22+K23+K24+K25+K26+K27</f>
        <v>75.600000000000009</v>
      </c>
      <c r="L28" s="122">
        <f>(K28*1000/(2.826*4))^0.5</f>
        <v>81.779570120978107</v>
      </c>
      <c r="M28" s="106">
        <v>90</v>
      </c>
      <c r="N28" s="122">
        <f t="shared" si="7"/>
        <v>3.3026657230478889</v>
      </c>
      <c r="O28" s="103"/>
      <c r="P28" s="67"/>
      <c r="Q28" s="139"/>
      <c r="R28" s="139"/>
      <c r="S28" s="139"/>
      <c r="T28" s="102"/>
      <c r="U28" s="103"/>
      <c r="V28" s="13"/>
      <c r="W28" s="13"/>
      <c r="X28" s="13"/>
      <c r="Y28" s="19"/>
      <c r="Z28" s="18"/>
      <c r="AA28" s="10"/>
      <c r="AB28" s="10"/>
      <c r="AC28" s="14"/>
      <c r="AD28" s="22"/>
      <c r="AE28" s="10"/>
      <c r="AF28" s="10"/>
      <c r="AG28" s="5"/>
      <c r="AH28" s="5"/>
      <c r="AI28" s="5"/>
      <c r="AJ28" s="10"/>
    </row>
    <row r="29" spans="1:36" ht="30" customHeight="1">
      <c r="A29" s="62"/>
      <c r="B29" s="3"/>
      <c r="C29" s="3"/>
      <c r="D29" s="75"/>
      <c r="E29" s="76"/>
      <c r="F29" s="69"/>
      <c r="G29" s="69"/>
      <c r="K29" s="76"/>
      <c r="L29" s="69"/>
      <c r="M29" s="69"/>
      <c r="N29" s="65"/>
      <c r="O29" s="68"/>
      <c r="P29" s="67"/>
      <c r="Q29" s="43"/>
      <c r="R29" s="18"/>
      <c r="S29" s="14"/>
      <c r="T29" s="22"/>
      <c r="U29" s="22"/>
      <c r="V29" s="10"/>
      <c r="W29" s="18"/>
      <c r="X29" s="18"/>
      <c r="Y29" s="19"/>
      <c r="Z29" s="18"/>
      <c r="AA29" s="10"/>
      <c r="AB29" s="10"/>
      <c r="AC29" s="19"/>
      <c r="AD29" s="18"/>
      <c r="AE29" s="10"/>
      <c r="AF29" s="10"/>
      <c r="AG29" s="5"/>
      <c r="AH29" s="5"/>
      <c r="AI29" s="5"/>
      <c r="AJ29" s="10"/>
    </row>
    <row r="30" spans="1:36" ht="30" customHeight="1" thickBot="1">
      <c r="N30" s="65"/>
      <c r="O30" s="68"/>
      <c r="P30" s="67"/>
      <c r="Q30" s="43"/>
      <c r="R30" s="18"/>
      <c r="S30" s="19"/>
      <c r="T30" s="18"/>
      <c r="U30" s="18"/>
      <c r="V30" s="10"/>
      <c r="W30" s="18"/>
      <c r="X30" s="18"/>
      <c r="Y30" s="20"/>
      <c r="Z30" s="21"/>
      <c r="AA30" s="10"/>
      <c r="AB30" s="10"/>
      <c r="AC30" s="20"/>
      <c r="AD30" s="21"/>
      <c r="AE30" s="10"/>
      <c r="AF30" s="10"/>
      <c r="AG30" s="5"/>
      <c r="AH30" s="5"/>
      <c r="AI30" s="5"/>
      <c r="AJ30" s="10"/>
    </row>
    <row r="31" spans="1:36" ht="30" customHeight="1">
      <c r="B31" s="117"/>
      <c r="C31" s="91" t="s">
        <v>7</v>
      </c>
      <c r="D31" s="120" t="s">
        <v>7</v>
      </c>
      <c r="E31" s="124" t="s">
        <v>8</v>
      </c>
      <c r="F31" s="125" t="s">
        <v>40</v>
      </c>
      <c r="G31" s="125" t="s">
        <v>41</v>
      </c>
      <c r="H31" s="125" t="s">
        <v>34</v>
      </c>
      <c r="I31" s="126" t="s">
        <v>35</v>
      </c>
      <c r="K31" s="124" t="s">
        <v>8</v>
      </c>
      <c r="L31" s="142" t="s">
        <v>43</v>
      </c>
      <c r="M31" s="125" t="s">
        <v>41</v>
      </c>
      <c r="N31" s="125" t="s">
        <v>34</v>
      </c>
      <c r="O31" s="126" t="s">
        <v>35</v>
      </c>
      <c r="P31" s="38"/>
      <c r="Q31" s="141" t="s">
        <v>29</v>
      </c>
      <c r="R31" s="142" t="s">
        <v>43</v>
      </c>
      <c r="S31" s="125" t="s">
        <v>41</v>
      </c>
      <c r="T31" s="125" t="s">
        <v>34</v>
      </c>
      <c r="U31" s="126" t="s">
        <v>35</v>
      </c>
      <c r="V31" s="10"/>
      <c r="W31" s="18"/>
      <c r="X31" s="18"/>
      <c r="Y31" s="19"/>
      <c r="Z31" s="18"/>
      <c r="AA31" s="10"/>
      <c r="AB31" s="10"/>
      <c r="AC31" s="19"/>
      <c r="AD31" s="18"/>
      <c r="AE31" s="10"/>
      <c r="AF31" s="10"/>
      <c r="AG31" s="5"/>
      <c r="AH31" s="28"/>
      <c r="AI31" s="5"/>
      <c r="AJ31" s="10"/>
    </row>
    <row r="32" spans="1:36" ht="30" customHeight="1">
      <c r="B32" s="118" t="s">
        <v>4</v>
      </c>
      <c r="C32" s="92" t="s">
        <v>11</v>
      </c>
      <c r="D32" s="121" t="s">
        <v>26</v>
      </c>
      <c r="E32" s="127" t="s">
        <v>7</v>
      </c>
      <c r="F32" s="93" t="s">
        <v>36</v>
      </c>
      <c r="G32" s="93" t="s">
        <v>37</v>
      </c>
      <c r="H32" s="99" t="s">
        <v>38</v>
      </c>
      <c r="I32" s="128" t="s">
        <v>32</v>
      </c>
      <c r="K32" s="127" t="s">
        <v>7</v>
      </c>
      <c r="L32" s="107" t="s">
        <v>44</v>
      </c>
      <c r="M32" s="93" t="s">
        <v>37</v>
      </c>
      <c r="N32" s="99" t="s">
        <v>38</v>
      </c>
      <c r="O32" s="128" t="s">
        <v>32</v>
      </c>
      <c r="P32" s="38"/>
      <c r="Q32" s="143" t="s">
        <v>48</v>
      </c>
      <c r="R32" s="107" t="s">
        <v>44</v>
      </c>
      <c r="S32" s="93" t="s">
        <v>27</v>
      </c>
      <c r="T32" s="99" t="s">
        <v>38</v>
      </c>
      <c r="U32" s="128" t="s">
        <v>32</v>
      </c>
      <c r="V32" s="10"/>
      <c r="W32" s="21"/>
      <c r="X32" s="21"/>
      <c r="Y32" s="19"/>
      <c r="Z32" s="18"/>
      <c r="AA32" s="10"/>
      <c r="AB32" s="10"/>
      <c r="AC32" s="19"/>
      <c r="AD32" s="18"/>
      <c r="AE32" s="10"/>
      <c r="AF32" s="10"/>
      <c r="AG32" s="5"/>
      <c r="AH32" s="5"/>
      <c r="AI32" s="5"/>
      <c r="AJ32" s="10"/>
    </row>
    <row r="33" spans="1:36" ht="30" customHeight="1" thickBot="1">
      <c r="B33" s="119"/>
      <c r="C33" s="94" t="s">
        <v>45</v>
      </c>
      <c r="D33" s="108" t="s">
        <v>45</v>
      </c>
      <c r="E33" s="129" t="s">
        <v>28</v>
      </c>
      <c r="F33" s="99" t="s">
        <v>31</v>
      </c>
      <c r="G33" s="100" t="s">
        <v>31</v>
      </c>
      <c r="H33" s="95" t="s">
        <v>39</v>
      </c>
      <c r="I33" s="128" t="s">
        <v>33</v>
      </c>
      <c r="K33" s="161" t="s">
        <v>42</v>
      </c>
      <c r="L33" s="135" t="s">
        <v>14</v>
      </c>
      <c r="M33" s="101" t="s">
        <v>31</v>
      </c>
      <c r="N33" s="95" t="s">
        <v>39</v>
      </c>
      <c r="O33" s="144" t="s">
        <v>33</v>
      </c>
      <c r="P33" s="38"/>
      <c r="Q33" s="129" t="s">
        <v>30</v>
      </c>
      <c r="R33" s="135" t="s">
        <v>14</v>
      </c>
      <c r="S33" s="100" t="s">
        <v>31</v>
      </c>
      <c r="T33" s="95" t="s">
        <v>39</v>
      </c>
      <c r="U33" s="144" t="s">
        <v>33</v>
      </c>
      <c r="V33" s="10"/>
      <c r="W33" s="18"/>
      <c r="X33" s="18"/>
      <c r="Y33" s="19"/>
      <c r="Z33" s="18"/>
      <c r="AA33" s="10"/>
      <c r="AB33" s="10"/>
      <c r="AC33" s="19"/>
      <c r="AD33" s="18"/>
      <c r="AE33" s="10"/>
      <c r="AF33" s="10"/>
      <c r="AG33" s="5"/>
      <c r="AH33" s="5"/>
      <c r="AI33" s="5"/>
      <c r="AJ33" s="10"/>
    </row>
    <row r="34" spans="1:36" ht="30" customHeight="1">
      <c r="A34" s="42">
        <v>5</v>
      </c>
      <c r="B34" s="73" t="s">
        <v>0</v>
      </c>
      <c r="C34" s="74">
        <v>13.2</v>
      </c>
      <c r="D34" s="74"/>
      <c r="E34" s="179">
        <f t="shared" ref="E34:E39" si="11">C34*$E$11*$E$12</f>
        <v>35.64</v>
      </c>
      <c r="F34" s="179">
        <f>(E34*1000/(2.826*4))^0.5</f>
        <v>56.150389509229733</v>
      </c>
      <c r="G34" s="96">
        <v>63</v>
      </c>
      <c r="H34" s="184">
        <f>IF(E34=0,0,(E34*1000)/(G34^2*2.826))</f>
        <v>3.1774918035154611</v>
      </c>
      <c r="I34" s="130">
        <f t="shared" ref="I34:I37" si="12">IF(G34=0,0,((G34/10)^2*3.14/H34)*2/288)</f>
        <v>0.27237285051136362</v>
      </c>
      <c r="K34" s="190">
        <f t="shared" ref="K34:K40" si="13">$E$11*$E$13*D34</f>
        <v>0</v>
      </c>
      <c r="L34" s="191">
        <f t="shared" ref="L34:L40" si="14">(K34*1000/(2.826*4))^0.5</f>
        <v>0</v>
      </c>
      <c r="M34" s="162"/>
      <c r="N34" s="192">
        <f>IF(K34=0,0,(K34*1000)/(M34^2*2.826))</f>
        <v>0</v>
      </c>
      <c r="O34" s="163">
        <f t="shared" ref="O34:O37" si="15">IF(M34=0,0,((M34/10)^2*3.14/N34)*2/288)</f>
        <v>0</v>
      </c>
      <c r="P34" s="85"/>
      <c r="Q34" s="187">
        <f>(E41+K41)</f>
        <v>308.88</v>
      </c>
      <c r="R34" s="137"/>
      <c r="S34" s="138"/>
      <c r="T34" s="150"/>
      <c r="U34" s="145"/>
      <c r="V34" s="10"/>
      <c r="W34" s="18"/>
      <c r="X34" s="18"/>
      <c r="Y34" s="19"/>
      <c r="Z34" s="18"/>
      <c r="AA34" s="10"/>
      <c r="AB34" s="10"/>
      <c r="AC34" s="19"/>
      <c r="AD34" s="18"/>
      <c r="AE34" s="10"/>
      <c r="AF34" s="10"/>
      <c r="AG34" s="5"/>
      <c r="AH34" s="5"/>
      <c r="AI34" s="5"/>
      <c r="AJ34" s="10"/>
    </row>
    <row r="35" spans="1:36" ht="30" customHeight="1">
      <c r="A35" s="62">
        <v>6</v>
      </c>
      <c r="B35" s="72" t="s">
        <v>10</v>
      </c>
      <c r="C35" s="71">
        <v>22</v>
      </c>
      <c r="D35" s="71"/>
      <c r="E35" s="181">
        <f t="shared" si="11"/>
        <v>59.400000000000006</v>
      </c>
      <c r="F35" s="181">
        <f t="shared" ref="F35:F41" si="16">(E35*1000/(2.826*4))^0.5</f>
        <v>72.489841150768811</v>
      </c>
      <c r="G35" s="97">
        <v>90</v>
      </c>
      <c r="H35" s="185">
        <f t="shared" ref="H35:H41" si="17">IF(E35=0,0,(E35*1000)/(G35^2*2.826))</f>
        <v>2.5949516395376269</v>
      </c>
      <c r="I35" s="131">
        <f t="shared" si="12"/>
        <v>0.68064852272727272</v>
      </c>
      <c r="K35" s="180">
        <f t="shared" si="13"/>
        <v>0</v>
      </c>
      <c r="L35" s="181">
        <f t="shared" si="14"/>
        <v>0</v>
      </c>
      <c r="M35" s="159"/>
      <c r="N35" s="185">
        <f t="shared" ref="N35:N41" si="18">IF(K35=0,0,(K35*1000)/(M35^2*2.826))</f>
        <v>0</v>
      </c>
      <c r="O35" s="131">
        <f t="shared" si="15"/>
        <v>0</v>
      </c>
      <c r="P35" s="63"/>
      <c r="Q35" s="146" t="s">
        <v>46</v>
      </c>
      <c r="R35" s="134"/>
      <c r="S35" s="139"/>
      <c r="T35" s="140"/>
      <c r="U35" s="145"/>
      <c r="V35" s="10"/>
      <c r="W35" s="18"/>
      <c r="X35" s="18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10"/>
    </row>
    <row r="36" spans="1:36" ht="30" customHeight="1">
      <c r="A36" s="62">
        <v>7</v>
      </c>
      <c r="B36" s="70" t="s">
        <v>2</v>
      </c>
      <c r="C36" s="71">
        <v>24</v>
      </c>
      <c r="D36" s="71"/>
      <c r="E36" s="181">
        <f t="shared" si="11"/>
        <v>64.800000000000011</v>
      </c>
      <c r="F36" s="181">
        <f t="shared" si="16"/>
        <v>75.713169768760324</v>
      </c>
      <c r="G36" s="97">
        <v>90</v>
      </c>
      <c r="H36" s="185">
        <f t="shared" si="17"/>
        <v>2.830856334041048</v>
      </c>
      <c r="I36" s="131">
        <f t="shared" si="12"/>
        <v>0.62392781249999985</v>
      </c>
      <c r="K36" s="180">
        <f t="shared" si="13"/>
        <v>0</v>
      </c>
      <c r="L36" s="181">
        <f t="shared" si="14"/>
        <v>0</v>
      </c>
      <c r="M36" s="159"/>
      <c r="N36" s="185">
        <f t="shared" si="18"/>
        <v>0</v>
      </c>
      <c r="O36" s="131">
        <f t="shared" si="15"/>
        <v>0</v>
      </c>
      <c r="P36" s="64"/>
      <c r="Q36" s="147">
        <v>1</v>
      </c>
      <c r="R36" s="134"/>
      <c r="S36" s="139"/>
      <c r="T36" s="140"/>
      <c r="U36" s="145"/>
      <c r="V36" s="10"/>
      <c r="W36" s="18"/>
      <c r="X36" s="18"/>
      <c r="Y36" s="18"/>
      <c r="Z36" s="19"/>
      <c r="AA36" s="5"/>
      <c r="AB36" s="5"/>
      <c r="AC36" s="5"/>
      <c r="AD36" s="10"/>
    </row>
    <row r="37" spans="1:36" ht="30" customHeight="1">
      <c r="A37" s="82">
        <v>8</v>
      </c>
      <c r="B37" s="70" t="s">
        <v>21</v>
      </c>
      <c r="C37" s="71"/>
      <c r="D37" s="71">
        <v>7</v>
      </c>
      <c r="E37" s="181">
        <f t="shared" si="11"/>
        <v>0</v>
      </c>
      <c r="F37" s="181">
        <f t="shared" si="16"/>
        <v>0</v>
      </c>
      <c r="G37" s="97"/>
      <c r="H37" s="185">
        <f t="shared" si="17"/>
        <v>0</v>
      </c>
      <c r="I37" s="131">
        <f t="shared" si="12"/>
        <v>0</v>
      </c>
      <c r="K37" s="180">
        <f t="shared" si="13"/>
        <v>75.600000000000009</v>
      </c>
      <c r="L37" s="181">
        <f>(K37*1000/(2.826*4))^0.5</f>
        <v>81.779570120978107</v>
      </c>
      <c r="M37" s="159">
        <v>90</v>
      </c>
      <c r="N37" s="185">
        <f t="shared" si="18"/>
        <v>3.3026657230478889</v>
      </c>
      <c r="O37" s="131">
        <f t="shared" si="15"/>
        <v>0.53479526785714282</v>
      </c>
      <c r="P37" s="67"/>
      <c r="Q37" s="146" t="s">
        <v>47</v>
      </c>
      <c r="R37" s="134"/>
      <c r="S37" s="139"/>
      <c r="T37" s="140"/>
      <c r="U37" s="145"/>
      <c r="V37" s="10"/>
      <c r="W37" s="14"/>
      <c r="X37" s="14"/>
      <c r="Y37" s="14"/>
      <c r="Z37" s="14"/>
      <c r="AA37" s="5"/>
      <c r="AB37" s="5"/>
      <c r="AC37" s="5"/>
      <c r="AD37" s="10"/>
    </row>
    <row r="38" spans="1:36" ht="30" customHeight="1" thickBot="1">
      <c r="A38" s="82">
        <v>9</v>
      </c>
      <c r="B38" s="70" t="s">
        <v>22</v>
      </c>
      <c r="C38" s="71"/>
      <c r="D38" s="71">
        <v>7</v>
      </c>
      <c r="E38" s="181">
        <f t="shared" si="11"/>
        <v>0</v>
      </c>
      <c r="F38" s="181">
        <f t="shared" si="16"/>
        <v>0</v>
      </c>
      <c r="G38" s="97"/>
      <c r="H38" s="185">
        <f t="shared" si="17"/>
        <v>0</v>
      </c>
      <c r="I38" s="131">
        <f>IF(G38=0,0,((G38/10)^2*3.14/H38)*2/288)</f>
        <v>0</v>
      </c>
      <c r="K38" s="180">
        <f t="shared" si="13"/>
        <v>75.600000000000009</v>
      </c>
      <c r="L38" s="181">
        <f t="shared" si="14"/>
        <v>81.779570120978107</v>
      </c>
      <c r="M38" s="159">
        <v>90</v>
      </c>
      <c r="N38" s="185">
        <f t="shared" si="18"/>
        <v>3.3026657230478889</v>
      </c>
      <c r="O38" s="131">
        <f>IF(M38=0,0,((M38/10)^2*3.14/N38)*2/288)</f>
        <v>0.53479526785714282</v>
      </c>
      <c r="P38" s="67"/>
      <c r="Q38" s="188">
        <f>Q34/Q36</f>
        <v>308.88</v>
      </c>
      <c r="R38" s="183">
        <f t="shared" ref="R38" si="19">((Q38*1000)/(2.826*4))^0.5</f>
        <v>165.30227089889362</v>
      </c>
      <c r="S38" s="148">
        <v>125</v>
      </c>
      <c r="T38" s="183">
        <f>IF(Q35=0,0,(Q38*1000)/(S38^2*2.826))</f>
        <v>6.9951592356687895</v>
      </c>
      <c r="U38" s="149">
        <f t="shared" ref="U38" si="20">IF(S38=0,0,((S38/10)^2*3.14/T38)*2/288)</f>
        <v>0.48706797669200014</v>
      </c>
      <c r="V38" s="10"/>
      <c r="W38" s="21"/>
      <c r="X38" s="21"/>
      <c r="Y38" s="21"/>
      <c r="Z38" s="20"/>
      <c r="AA38" s="5"/>
      <c r="AB38" s="5"/>
      <c r="AC38" s="5"/>
      <c r="AD38" s="10"/>
    </row>
    <row r="39" spans="1:36" ht="30" customHeight="1">
      <c r="A39" s="82">
        <v>10</v>
      </c>
      <c r="B39" s="70" t="s">
        <v>3</v>
      </c>
      <c r="C39" s="71">
        <v>23.2</v>
      </c>
      <c r="D39" s="71"/>
      <c r="E39" s="181">
        <f t="shared" si="11"/>
        <v>62.64</v>
      </c>
      <c r="F39" s="181">
        <f t="shared" si="16"/>
        <v>74.440588887282118</v>
      </c>
      <c r="G39" s="97">
        <v>90</v>
      </c>
      <c r="H39" s="185">
        <f t="shared" si="17"/>
        <v>2.7364944562396789</v>
      </c>
      <c r="I39" s="131">
        <f t="shared" ref="I39:I40" si="21">IF(G39=0,0,((G39/10)^2*3.14/H39)*2/288)</f>
        <v>0.64544256465517247</v>
      </c>
      <c r="K39" s="180">
        <f t="shared" si="13"/>
        <v>0</v>
      </c>
      <c r="L39" s="181">
        <f t="shared" si="14"/>
        <v>0</v>
      </c>
      <c r="M39" s="159"/>
      <c r="N39" s="185">
        <f t="shared" si="18"/>
        <v>0</v>
      </c>
      <c r="O39" s="131">
        <f t="shared" ref="O39:O40" si="22">IF(M39=0,0,((M39/10)^2*3.14/N39)*2/288)</f>
        <v>0</v>
      </c>
      <c r="P39" s="67"/>
      <c r="Q39" s="136"/>
      <c r="R39" s="136"/>
      <c r="S39" s="139"/>
      <c r="T39" s="139"/>
      <c r="U39" s="103"/>
      <c r="V39" s="10"/>
      <c r="W39" s="18"/>
      <c r="X39" s="18"/>
      <c r="Y39" s="18"/>
      <c r="Z39" s="19"/>
      <c r="AA39" s="5"/>
      <c r="AB39" s="5"/>
      <c r="AC39" s="5"/>
      <c r="AD39" s="10"/>
    </row>
    <row r="40" spans="1:36" ht="30" customHeight="1" thickBot="1">
      <c r="A40" s="82"/>
      <c r="B40" s="70"/>
      <c r="C40" s="80"/>
      <c r="D40" s="71"/>
      <c r="E40" s="183">
        <f>C45*$E$11*$E$12</f>
        <v>0</v>
      </c>
      <c r="F40" s="181">
        <f t="shared" si="16"/>
        <v>0</v>
      </c>
      <c r="G40" s="97"/>
      <c r="H40" s="186">
        <f t="shared" si="17"/>
        <v>0</v>
      </c>
      <c r="I40" s="133">
        <f t="shared" si="21"/>
        <v>0</v>
      </c>
      <c r="K40" s="182">
        <f t="shared" si="13"/>
        <v>0</v>
      </c>
      <c r="L40" s="183">
        <f t="shared" si="14"/>
        <v>0</v>
      </c>
      <c r="M40" s="160"/>
      <c r="N40" s="186">
        <f t="shared" si="18"/>
        <v>0</v>
      </c>
      <c r="O40" s="133">
        <f t="shared" si="22"/>
        <v>0</v>
      </c>
      <c r="P40" s="67"/>
      <c r="Q40" s="136"/>
      <c r="R40" s="136"/>
      <c r="S40" s="139"/>
      <c r="T40" s="139"/>
      <c r="U40" s="103"/>
      <c r="V40" s="10"/>
      <c r="W40" s="18"/>
      <c r="X40" s="18"/>
      <c r="Y40" s="18"/>
      <c r="Z40" s="19"/>
      <c r="AA40" s="5"/>
      <c r="AB40" s="5"/>
      <c r="AC40" s="5"/>
      <c r="AD40" s="10"/>
    </row>
    <row r="41" spans="1:36" ht="30" customHeight="1">
      <c r="A41" s="82"/>
      <c r="B41" s="167" t="s">
        <v>12</v>
      </c>
      <c r="C41" s="81">
        <f>C34+C35+C36+C37+C38+C39+C40</f>
        <v>82.4</v>
      </c>
      <c r="D41" s="81">
        <f>D34+D35++D36+D37+D38+D39+D40</f>
        <v>14</v>
      </c>
      <c r="E41" s="157">
        <f>E34+E35+E37+E38+E39+E40</f>
        <v>157.68</v>
      </c>
      <c r="F41" s="189">
        <f t="shared" si="16"/>
        <v>118.106073450891</v>
      </c>
      <c r="G41" s="158">
        <v>125</v>
      </c>
      <c r="H41" s="122">
        <f t="shared" si="17"/>
        <v>3.5709554140127389</v>
      </c>
      <c r="I41" s="103"/>
      <c r="K41" s="122">
        <f>K34+K35+K36+K37+K38+K39+K40</f>
        <v>151.20000000000002</v>
      </c>
      <c r="L41" s="122">
        <f>(K41*1000/(2.826*4))^0.5</f>
        <v>115.65377719012878</v>
      </c>
      <c r="M41" s="106">
        <v>125</v>
      </c>
      <c r="N41" s="122">
        <f t="shared" si="18"/>
        <v>3.4242038216560515</v>
      </c>
      <c r="O41" s="103"/>
      <c r="P41" s="67"/>
      <c r="Q41" s="139"/>
      <c r="R41" s="139"/>
      <c r="S41" s="139"/>
      <c r="T41" s="102"/>
      <c r="U41" s="103"/>
      <c r="V41" s="10"/>
      <c r="W41" s="18"/>
      <c r="X41" s="18"/>
      <c r="Y41" s="18"/>
      <c r="Z41" s="19"/>
      <c r="AA41" s="5"/>
      <c r="AB41" s="5"/>
      <c r="AC41" s="5"/>
      <c r="AD41" s="10"/>
    </row>
    <row r="42" spans="1:36" ht="30" customHeight="1">
      <c r="A42" s="85"/>
      <c r="B42" s="66"/>
      <c r="C42" s="154"/>
      <c r="D42" s="85"/>
      <c r="E42" s="155"/>
      <c r="F42" s="155"/>
      <c r="G42" s="155"/>
      <c r="H42" s="45"/>
      <c r="K42" s="164"/>
      <c r="L42" s="165"/>
      <c r="M42" s="69"/>
      <c r="N42" s="166"/>
      <c r="O42" s="47"/>
      <c r="P42" s="48"/>
      <c r="Q42" s="41"/>
      <c r="R42" s="10"/>
      <c r="S42" s="10"/>
      <c r="T42" s="10"/>
      <c r="U42" s="10"/>
      <c r="V42" s="10"/>
      <c r="W42" s="18"/>
      <c r="X42" s="18"/>
      <c r="Y42" s="18"/>
      <c r="Z42" s="19"/>
      <c r="AA42" s="5"/>
      <c r="AB42" s="5"/>
      <c r="AC42" s="5"/>
      <c r="AD42" s="10"/>
    </row>
    <row r="43" spans="1:36" ht="30" customHeight="1">
      <c r="V43" s="10"/>
      <c r="W43" s="21"/>
      <c r="X43" s="21"/>
      <c r="Y43" s="21"/>
      <c r="Z43" s="20"/>
      <c r="AA43" s="10"/>
      <c r="AB43" s="10"/>
      <c r="AC43" s="10"/>
      <c r="AD43" s="10"/>
    </row>
    <row r="44" spans="1:36" ht="30" customHeight="1">
      <c r="C44" t="s">
        <v>53</v>
      </c>
      <c r="V44" s="10"/>
      <c r="W44" s="18"/>
      <c r="X44" s="18"/>
      <c r="Y44" s="18"/>
      <c r="Z44" s="19"/>
    </row>
    <row r="45" spans="1:36" ht="30" customHeight="1">
      <c r="A45" s="85"/>
      <c r="B45" s="66"/>
      <c r="C45" s="154"/>
      <c r="D45" s="85"/>
      <c r="E45" s="156"/>
      <c r="F45" s="156"/>
      <c r="G45" s="156"/>
      <c r="H45" s="77"/>
      <c r="I45" s="41"/>
      <c r="J45" s="41"/>
      <c r="K45" s="41"/>
      <c r="L45" s="47"/>
      <c r="M45" s="47"/>
      <c r="N45" s="47"/>
      <c r="O45" s="47"/>
      <c r="P45" s="48"/>
      <c r="R45" s="10"/>
      <c r="S45" s="10"/>
      <c r="T45" s="10"/>
      <c r="U45" s="10"/>
      <c r="V45" s="10"/>
      <c r="W45" s="18"/>
      <c r="X45" s="18"/>
      <c r="Y45" s="18"/>
      <c r="Z45" s="19"/>
    </row>
    <row r="46" spans="1:36" ht="30" customHeight="1">
      <c r="A46" s="85"/>
      <c r="B46" s="66"/>
      <c r="C46" s="154"/>
      <c r="D46" s="85"/>
      <c r="E46" s="41"/>
      <c r="F46" s="41"/>
      <c r="G46" s="41"/>
      <c r="H46" s="41"/>
      <c r="I46" s="41"/>
      <c r="J46" s="41"/>
      <c r="K46" s="41"/>
      <c r="L46" s="47"/>
      <c r="M46" s="47"/>
      <c r="N46" s="47"/>
      <c r="O46" s="47"/>
      <c r="P46" s="48"/>
      <c r="S46" s="10"/>
      <c r="T46" s="10"/>
      <c r="U46" s="10"/>
      <c r="V46" s="10"/>
      <c r="W46" s="18"/>
      <c r="X46" s="18"/>
      <c r="Y46" s="18"/>
      <c r="Z46" s="19"/>
    </row>
    <row r="47" spans="1:36" ht="30" customHeight="1">
      <c r="A47" s="85"/>
      <c r="B47" s="156"/>
      <c r="C47" s="156"/>
      <c r="D47" s="156"/>
      <c r="E47" s="155"/>
      <c r="F47" s="155"/>
      <c r="G47" s="155"/>
      <c r="H47" s="41"/>
      <c r="I47" s="41"/>
      <c r="J47" s="41"/>
      <c r="K47" s="41"/>
      <c r="L47" s="47"/>
      <c r="M47" s="47"/>
      <c r="N47" s="47"/>
      <c r="O47" s="47"/>
      <c r="P47" s="48"/>
      <c r="S47" s="10"/>
      <c r="T47" s="10"/>
      <c r="U47" s="10"/>
      <c r="V47" s="10"/>
      <c r="W47" s="18"/>
      <c r="X47" s="18"/>
      <c r="Y47" s="18"/>
      <c r="Z47" s="19"/>
    </row>
    <row r="48" spans="1:36" ht="30" customHeight="1">
      <c r="A48" s="45"/>
      <c r="B48" s="46"/>
      <c r="C48" s="45"/>
      <c r="D48" s="44"/>
      <c r="E48" s="44"/>
      <c r="F48" s="44"/>
      <c r="G48" s="45"/>
      <c r="H48" s="45"/>
      <c r="I48" s="45"/>
      <c r="J48" s="45"/>
      <c r="K48" s="41"/>
      <c r="L48" s="47"/>
      <c r="M48" s="47"/>
      <c r="N48" s="47"/>
      <c r="O48" s="47"/>
      <c r="P48" s="48"/>
      <c r="S48" s="10"/>
      <c r="T48" s="10"/>
      <c r="U48" s="10"/>
      <c r="V48" s="10"/>
      <c r="W48" s="21"/>
      <c r="X48" s="21"/>
      <c r="Y48" s="21"/>
      <c r="Z48" s="20"/>
    </row>
    <row r="49" spans="1:26" ht="30" customHeight="1">
      <c r="A49" s="45"/>
      <c r="B49" s="46"/>
      <c r="C49" s="49"/>
      <c r="D49" s="41"/>
      <c r="E49" s="49"/>
      <c r="F49" s="50"/>
      <c r="G49" s="49"/>
      <c r="H49" s="49"/>
      <c r="I49" s="49"/>
      <c r="J49" s="49"/>
      <c r="K49" s="41"/>
      <c r="S49" s="10"/>
      <c r="T49" s="10"/>
      <c r="U49" s="10"/>
      <c r="V49" s="10"/>
      <c r="W49" s="22"/>
      <c r="X49" s="22"/>
      <c r="Y49" s="18"/>
      <c r="Z49" s="14"/>
    </row>
    <row r="50" spans="1:26" ht="30" customHeight="1">
      <c r="A50" s="45"/>
      <c r="B50" s="51"/>
      <c r="C50" s="52"/>
      <c r="D50" s="44"/>
      <c r="E50" s="53"/>
      <c r="F50" s="54"/>
      <c r="G50" s="45"/>
      <c r="H50" s="45"/>
      <c r="I50" s="45"/>
      <c r="J50" s="45"/>
      <c r="K50" s="41"/>
      <c r="L50" s="47"/>
      <c r="M50" s="47"/>
      <c r="N50" s="47"/>
      <c r="O50" s="47"/>
      <c r="P50" s="48"/>
      <c r="S50" s="10"/>
      <c r="T50" s="10"/>
      <c r="U50" s="10"/>
      <c r="V50" s="10"/>
      <c r="W50" s="22"/>
      <c r="X50" s="22"/>
      <c r="Y50" s="18"/>
      <c r="Z50" s="14"/>
    </row>
    <row r="51" spans="1:26" ht="30" customHeight="1">
      <c r="A51" s="45"/>
      <c r="B51" s="55"/>
      <c r="C51" s="173"/>
      <c r="D51" s="41"/>
      <c r="E51" s="53"/>
      <c r="F51" s="53"/>
      <c r="G51" s="56"/>
      <c r="H51" s="56"/>
      <c r="I51" s="56"/>
      <c r="J51" s="56"/>
      <c r="K51" s="41"/>
      <c r="L51" s="41"/>
      <c r="P51" s="78"/>
      <c r="S51" s="10"/>
      <c r="T51" s="10"/>
      <c r="U51" s="10"/>
      <c r="V51" s="10"/>
      <c r="W51" s="22"/>
      <c r="X51" s="22"/>
      <c r="Y51" s="18"/>
      <c r="Z51" s="14"/>
    </row>
    <row r="52" spans="1:26" ht="30" customHeight="1">
      <c r="A52" s="45"/>
      <c r="B52" s="55"/>
      <c r="C52" s="51"/>
      <c r="D52" s="41"/>
      <c r="E52" s="51"/>
      <c r="F52" s="54"/>
      <c r="G52" s="57"/>
      <c r="H52" s="57"/>
      <c r="I52" s="57"/>
      <c r="J52" s="57"/>
      <c r="K52" s="208"/>
      <c r="L52" s="208"/>
      <c r="P52" s="78"/>
      <c r="S52" s="10"/>
      <c r="T52" s="10"/>
      <c r="U52" s="10"/>
      <c r="V52" s="10"/>
      <c r="W52" s="18"/>
      <c r="X52" s="18"/>
      <c r="Y52" s="18"/>
      <c r="Z52" s="19"/>
    </row>
    <row r="53" spans="1:26" ht="30" customHeight="1">
      <c r="A53" s="45"/>
      <c r="B53" s="51"/>
      <c r="C53" s="51"/>
      <c r="D53" s="87"/>
      <c r="E53" s="51"/>
      <c r="F53" s="51"/>
      <c r="G53" s="46"/>
      <c r="H53" s="46"/>
      <c r="I53" s="41"/>
      <c r="J53" s="45"/>
      <c r="K53" s="41"/>
      <c r="L53" s="41"/>
      <c r="S53" s="10"/>
      <c r="T53" s="10"/>
      <c r="U53" s="10"/>
      <c r="V53" s="10"/>
      <c r="W53" s="21"/>
      <c r="X53" s="21"/>
      <c r="Y53" s="21"/>
      <c r="Z53" s="20"/>
    </row>
    <row r="54" spans="1:26" ht="30" customHeight="1">
      <c r="A54" s="45"/>
      <c r="B54" s="51"/>
      <c r="C54" s="51"/>
      <c r="D54" s="88"/>
      <c r="E54" s="51"/>
      <c r="F54" s="51"/>
      <c r="G54" s="46"/>
      <c r="H54" s="46"/>
      <c r="I54" s="41"/>
      <c r="J54" s="45"/>
      <c r="K54" s="41"/>
      <c r="L54" s="41"/>
      <c r="S54" s="10"/>
      <c r="T54" s="10"/>
      <c r="U54" s="10"/>
      <c r="V54" s="10"/>
      <c r="W54" s="18"/>
      <c r="X54" s="18"/>
      <c r="Y54" s="18"/>
      <c r="Z54" s="19"/>
    </row>
    <row r="55" spans="1:26" ht="30" customHeight="1">
      <c r="A55" s="45"/>
      <c r="B55" s="58"/>
      <c r="C55" s="46"/>
      <c r="D55" s="46"/>
      <c r="E55" s="46"/>
      <c r="F55" s="48"/>
      <c r="G55" s="48"/>
      <c r="H55" s="48"/>
      <c r="I55" s="41"/>
      <c r="J55" s="41"/>
      <c r="K55" s="50"/>
      <c r="L55" s="41"/>
      <c r="M55" s="48"/>
      <c r="N55" s="48"/>
      <c r="O55" s="48"/>
      <c r="P55" s="48"/>
      <c r="Q55" s="48"/>
      <c r="S55" s="10"/>
      <c r="T55" s="10"/>
      <c r="U55" s="10"/>
      <c r="V55" s="10"/>
      <c r="W55" s="18"/>
      <c r="X55" s="18"/>
      <c r="Y55" s="18"/>
      <c r="Z55" s="19"/>
    </row>
    <row r="56" spans="1:26" ht="30" customHeight="1">
      <c r="A56" s="45"/>
      <c r="B56" s="58"/>
      <c r="C56" s="46"/>
      <c r="D56" s="46"/>
      <c r="E56" s="46"/>
      <c r="F56" s="48"/>
      <c r="G56" s="48"/>
      <c r="H56" s="48"/>
      <c r="I56" s="41"/>
      <c r="J56" s="41"/>
      <c r="K56" s="41"/>
      <c r="L56" s="41"/>
      <c r="M56" s="41"/>
      <c r="N56" s="41" t="s">
        <v>9</v>
      </c>
      <c r="O56" s="41"/>
      <c r="P56" s="41"/>
      <c r="Q56" s="41"/>
      <c r="R56" s="10"/>
      <c r="S56" s="10"/>
      <c r="T56" s="10"/>
      <c r="U56" s="10"/>
      <c r="V56" s="10"/>
      <c r="W56" s="18"/>
      <c r="X56" s="18"/>
      <c r="Y56" s="18"/>
      <c r="Z56" s="19"/>
    </row>
    <row r="57" spans="1:26" ht="30" customHeight="1">
      <c r="A57" s="45"/>
      <c r="B57" s="58"/>
      <c r="C57" s="46"/>
      <c r="D57" s="88"/>
      <c r="E57" s="46"/>
      <c r="F57" s="46"/>
      <c r="G57" s="46"/>
      <c r="H57" s="46"/>
      <c r="I57" s="41"/>
      <c r="J57" s="45"/>
      <c r="K57" s="41"/>
      <c r="L57" s="41"/>
      <c r="M57" s="41"/>
      <c r="N57" s="41"/>
      <c r="O57" s="41"/>
      <c r="P57" s="41"/>
      <c r="Q57" s="41"/>
      <c r="R57" s="10"/>
      <c r="S57" s="10"/>
      <c r="T57" s="10"/>
      <c r="U57" s="10"/>
      <c r="V57" s="10"/>
      <c r="W57" s="18"/>
      <c r="X57" s="18"/>
      <c r="Y57" s="18"/>
      <c r="Z57" s="19"/>
    </row>
    <row r="58" spans="1:26" ht="30" customHeight="1">
      <c r="A58" s="45"/>
      <c r="B58" s="59"/>
      <c r="C58" s="46"/>
      <c r="D58" s="89"/>
      <c r="E58" s="60"/>
      <c r="F58" s="88"/>
      <c r="G58" s="48"/>
      <c r="H58" s="48"/>
      <c r="I58" s="45"/>
      <c r="J58" s="45"/>
      <c r="K58" s="41"/>
      <c r="L58" s="41"/>
      <c r="M58" s="41"/>
      <c r="N58" s="41"/>
      <c r="O58" s="41"/>
      <c r="P58" s="41"/>
      <c r="Q58" s="41"/>
      <c r="R58" s="10"/>
      <c r="S58" s="10"/>
      <c r="T58" s="10"/>
      <c r="U58" s="10"/>
      <c r="V58" s="10"/>
      <c r="W58" s="14"/>
      <c r="X58" s="14"/>
      <c r="Y58" s="14"/>
      <c r="Z58" s="14"/>
    </row>
    <row r="59" spans="1:26" ht="30" customHeight="1">
      <c r="A59" s="45"/>
      <c r="B59" s="61"/>
      <c r="C59" s="46"/>
      <c r="D59" s="90"/>
      <c r="E59" s="46"/>
      <c r="F59" s="46"/>
      <c r="G59" s="46"/>
      <c r="H59" s="46"/>
      <c r="I59" s="41"/>
      <c r="J59" s="45"/>
      <c r="K59" s="41"/>
      <c r="L59" s="41"/>
      <c r="M59" s="41"/>
      <c r="N59" s="41"/>
      <c r="O59" s="41"/>
      <c r="P59" s="41"/>
      <c r="Q59" s="41"/>
      <c r="R59" s="10"/>
      <c r="S59" s="10"/>
      <c r="T59" s="10"/>
      <c r="U59" s="10"/>
      <c r="V59" s="10"/>
      <c r="W59" s="21"/>
      <c r="X59" s="21"/>
      <c r="Y59" s="21"/>
      <c r="Z59" s="20"/>
    </row>
    <row r="60" spans="1:26" ht="30" customHeight="1">
      <c r="A60" s="45"/>
      <c r="B60" s="53"/>
      <c r="C60" s="41"/>
      <c r="D60" s="53"/>
      <c r="E60" s="41"/>
      <c r="F60" s="41"/>
      <c r="G60" s="41"/>
      <c r="H60" s="41"/>
      <c r="I60" s="41"/>
      <c r="J60" s="45"/>
      <c r="K60" s="41"/>
      <c r="L60" s="41"/>
      <c r="M60" s="41"/>
      <c r="N60" s="41"/>
      <c r="O60" s="41"/>
      <c r="P60" s="41"/>
      <c r="Q60" s="41"/>
      <c r="R60" s="10"/>
      <c r="S60" s="10"/>
      <c r="T60" s="10"/>
      <c r="U60" s="10"/>
      <c r="V60" s="10"/>
      <c r="W60" s="18"/>
      <c r="X60" s="18"/>
      <c r="Y60" s="18"/>
      <c r="Z60" s="19"/>
    </row>
    <row r="61" spans="1:26" ht="30" customHeight="1">
      <c r="A61" s="45"/>
      <c r="B61" s="83"/>
      <c r="C61" s="41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10"/>
      <c r="S61" s="10"/>
      <c r="T61" s="10"/>
      <c r="U61" s="10"/>
      <c r="V61" s="10"/>
      <c r="W61" s="18"/>
      <c r="X61" s="18"/>
      <c r="Y61" s="18"/>
      <c r="Z61" s="19"/>
    </row>
    <row r="62" spans="1:26" ht="30" customHeight="1">
      <c r="A62" s="45"/>
      <c r="B62" s="83"/>
      <c r="C62" s="41"/>
      <c r="D62" s="5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10"/>
      <c r="S62" s="10"/>
      <c r="T62" s="10"/>
      <c r="U62" s="10"/>
      <c r="V62" s="10"/>
      <c r="W62" s="18"/>
      <c r="X62" s="18"/>
      <c r="Y62" s="18"/>
      <c r="Z62" s="19"/>
    </row>
    <row r="63" spans="1:26" ht="30" customHeight="1">
      <c r="A63" s="45"/>
      <c r="B63" s="83"/>
      <c r="C63" s="10"/>
      <c r="D63" s="27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8"/>
      <c r="X63" s="18"/>
      <c r="Y63" s="18"/>
      <c r="Z63" s="19"/>
    </row>
    <row r="64" spans="1:26" ht="30" customHeight="1">
      <c r="A64" s="45"/>
      <c r="B64" s="10"/>
      <c r="C64" s="10"/>
      <c r="D64" s="26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21"/>
      <c r="X64" s="21"/>
      <c r="Y64" s="21"/>
      <c r="Z64" s="20"/>
    </row>
    <row r="65" spans="1:26" ht="30" customHeight="1">
      <c r="A65" s="13"/>
      <c r="B65" s="10"/>
      <c r="C65" s="10"/>
      <c r="D65" s="26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8"/>
      <c r="X65" s="18"/>
      <c r="Y65" s="18"/>
      <c r="Z65" s="19"/>
    </row>
    <row r="66" spans="1:26" ht="30" customHeight="1">
      <c r="A66" s="13"/>
      <c r="B66" s="10"/>
      <c r="C66" s="10"/>
      <c r="D66" s="25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8"/>
      <c r="X66" s="18"/>
      <c r="Y66" s="18"/>
      <c r="Z66" s="19"/>
    </row>
    <row r="67" spans="1:26" ht="30" customHeight="1">
      <c r="A67" s="13"/>
      <c r="B67" s="10"/>
      <c r="C67" s="10"/>
      <c r="D67" s="29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8"/>
      <c r="X67" s="18"/>
      <c r="Y67" s="18"/>
      <c r="Z67" s="19"/>
    </row>
    <row r="68" spans="1:26" ht="30" customHeight="1">
      <c r="A68" s="13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8"/>
      <c r="X68" s="18"/>
      <c r="Y68" s="18"/>
      <c r="Z68" s="19"/>
    </row>
    <row r="69" spans="1:26" ht="30" customHeight="1">
      <c r="A69" s="13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21"/>
      <c r="X69" s="21"/>
      <c r="Y69" s="21"/>
      <c r="Z69" s="23"/>
    </row>
    <row r="70" spans="1:26" ht="30" customHeight="1">
      <c r="A70" s="13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3"/>
      <c r="X70" s="13"/>
      <c r="Y70" s="18"/>
      <c r="Z70" s="17"/>
    </row>
    <row r="71" spans="1:26" ht="30" customHeight="1">
      <c r="A71" s="13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3"/>
      <c r="X71" s="13"/>
      <c r="Y71" s="18"/>
      <c r="Z71" s="17"/>
    </row>
    <row r="72" spans="1:26" ht="30" customHeight="1">
      <c r="A72" s="13"/>
      <c r="B72" s="10"/>
      <c r="C72" s="13"/>
      <c r="D72" s="10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20"/>
      <c r="P72" s="13"/>
      <c r="Q72" s="13"/>
      <c r="R72" s="13"/>
      <c r="S72" s="17"/>
      <c r="T72" s="18"/>
      <c r="U72" s="18"/>
      <c r="V72" s="18"/>
      <c r="W72" s="18"/>
      <c r="X72" s="18"/>
      <c r="Y72" s="18"/>
      <c r="Z72" s="17"/>
    </row>
    <row r="73" spans="1:26" ht="30" customHeight="1">
      <c r="A73" s="13"/>
      <c r="B73" s="10"/>
      <c r="C73" s="13"/>
      <c r="D73" s="10"/>
      <c r="E73" s="24"/>
      <c r="F73" s="24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7"/>
      <c r="T73" s="18"/>
      <c r="U73" s="18"/>
      <c r="V73" s="18"/>
      <c r="W73" s="18"/>
      <c r="X73" s="18"/>
      <c r="Y73" s="18"/>
      <c r="Z73" s="17"/>
    </row>
    <row r="74" spans="1:26" ht="30" customHeight="1">
      <c r="A74" s="13"/>
      <c r="B74" s="31"/>
      <c r="C74" s="13"/>
      <c r="D74" s="10"/>
      <c r="E74" s="24"/>
      <c r="F74" s="24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23"/>
      <c r="T74" s="21"/>
      <c r="U74" s="21"/>
      <c r="V74" s="21"/>
      <c r="W74" s="21"/>
      <c r="X74" s="21"/>
      <c r="Y74" s="21"/>
      <c r="Z74" s="23"/>
    </row>
    <row r="75" spans="1:26" ht="30" customHeight="1">
      <c r="A75" s="13"/>
      <c r="B75" s="13"/>
      <c r="C75" s="32"/>
      <c r="D75" s="10"/>
      <c r="E75" s="32"/>
      <c r="F75" s="32"/>
      <c r="G75" s="32"/>
      <c r="H75" s="32"/>
      <c r="I75" s="32"/>
      <c r="J75" s="13"/>
      <c r="K75" s="13"/>
      <c r="L75" s="13"/>
      <c r="M75" s="13"/>
      <c r="N75" s="13"/>
      <c r="O75" s="13"/>
      <c r="P75" s="13"/>
      <c r="Q75" s="13"/>
      <c r="R75" s="13"/>
      <c r="S75" s="17"/>
      <c r="T75" s="18"/>
      <c r="U75" s="18"/>
      <c r="V75" s="18"/>
      <c r="W75" s="18"/>
      <c r="X75" s="18"/>
      <c r="Y75" s="18"/>
      <c r="Z75" s="17"/>
    </row>
    <row r="76" spans="1:26" ht="30" customHeight="1">
      <c r="A76" s="13"/>
      <c r="B76" s="13"/>
      <c r="C76" s="32"/>
      <c r="D76" s="10"/>
      <c r="E76" s="32"/>
      <c r="F76" s="32"/>
      <c r="G76" s="32"/>
      <c r="H76" s="32"/>
      <c r="I76" s="32"/>
      <c r="J76" s="13"/>
      <c r="K76" s="13"/>
      <c r="L76" s="13"/>
      <c r="M76" s="13"/>
      <c r="N76" s="13"/>
      <c r="O76" s="13"/>
      <c r="P76" s="13"/>
      <c r="Q76" s="13"/>
      <c r="R76" s="13"/>
      <c r="S76" s="17"/>
      <c r="T76" s="18"/>
      <c r="U76" s="18"/>
      <c r="V76" s="18"/>
      <c r="W76" s="18"/>
      <c r="X76" s="18"/>
      <c r="Y76" s="18"/>
      <c r="Z76" s="17"/>
    </row>
    <row r="77" spans="1:26" ht="30" customHeight="1">
      <c r="A77" s="13"/>
      <c r="B77" s="13"/>
      <c r="C77" s="13"/>
      <c r="D77" s="10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7"/>
      <c r="T77" s="18"/>
      <c r="U77" s="18"/>
      <c r="V77" s="18"/>
      <c r="W77" s="18"/>
      <c r="X77" s="18"/>
      <c r="Y77" s="18"/>
      <c r="Z77" s="17"/>
    </row>
    <row r="78" spans="1:26" ht="30" customHeight="1">
      <c r="A78" s="13"/>
      <c r="B78" s="13"/>
      <c r="C78" s="13"/>
      <c r="D78" s="10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9"/>
      <c r="T78" s="18"/>
      <c r="U78" s="18"/>
      <c r="V78" s="18"/>
      <c r="W78" s="18"/>
      <c r="X78" s="18"/>
      <c r="Y78" s="18"/>
      <c r="Z78" s="19"/>
    </row>
    <row r="79" spans="1:26" ht="30" customHeight="1">
      <c r="A79" s="13"/>
      <c r="B79" s="13"/>
      <c r="C79" s="13"/>
      <c r="D79" s="10"/>
      <c r="E79" s="13"/>
      <c r="F79" s="13"/>
      <c r="G79" s="13"/>
      <c r="H79" s="13"/>
      <c r="I79" s="13"/>
      <c r="J79" s="13"/>
      <c r="K79" s="13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30" customHeight="1">
      <c r="A80" s="13"/>
      <c r="B80" s="13"/>
      <c r="C80" s="13"/>
      <c r="D80" s="10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23"/>
      <c r="T80" s="21"/>
      <c r="U80" s="21"/>
      <c r="V80" s="21"/>
      <c r="W80" s="21"/>
      <c r="X80" s="21"/>
      <c r="Y80" s="21"/>
      <c r="Z80" s="23"/>
    </row>
    <row r="81" spans="1:26" ht="30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7"/>
      <c r="T81" s="18"/>
      <c r="U81" s="18"/>
      <c r="V81" s="18"/>
      <c r="W81" s="18"/>
      <c r="X81" s="18"/>
      <c r="Y81" s="18"/>
      <c r="Z81" s="17"/>
    </row>
    <row r="82" spans="1:26" ht="30" customHeight="1">
      <c r="A82" s="13"/>
      <c r="B82" s="13"/>
      <c r="C82" s="13"/>
      <c r="D82" s="24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7"/>
      <c r="T82" s="18"/>
      <c r="U82" s="18"/>
      <c r="V82" s="18"/>
      <c r="W82" s="18"/>
      <c r="X82" s="18"/>
      <c r="Y82" s="18"/>
      <c r="Z82" s="17"/>
    </row>
    <row r="83" spans="1:26" ht="30" customHeight="1">
      <c r="A83" s="13"/>
      <c r="B83" s="13"/>
      <c r="C83" s="13"/>
      <c r="D83" s="24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7"/>
      <c r="T83" s="18"/>
      <c r="U83" s="18"/>
      <c r="V83" s="18"/>
      <c r="W83" s="18"/>
      <c r="X83" s="18"/>
      <c r="Y83" s="18"/>
      <c r="Z83" s="17"/>
    </row>
    <row r="84" spans="1:26" ht="30" customHeight="1">
      <c r="A84" s="13"/>
      <c r="B84" s="13"/>
      <c r="C84" s="13"/>
      <c r="D84" s="32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7"/>
      <c r="T84" s="18"/>
      <c r="U84" s="18"/>
      <c r="V84" s="18"/>
      <c r="W84" s="18"/>
      <c r="X84" s="18"/>
      <c r="Y84" s="18"/>
      <c r="Z84" s="17"/>
    </row>
    <row r="85" spans="1:26" ht="30" customHeight="1">
      <c r="A85" s="13"/>
      <c r="B85" s="13"/>
      <c r="C85" s="13"/>
      <c r="D85" s="32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23"/>
      <c r="T85" s="21"/>
      <c r="U85" s="21"/>
      <c r="V85" s="21"/>
      <c r="W85" s="21"/>
      <c r="X85" s="21"/>
      <c r="Y85" s="21"/>
      <c r="Z85" s="23"/>
    </row>
    <row r="86" spans="1:26" ht="30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7"/>
      <c r="T86" s="18"/>
      <c r="U86" s="18"/>
      <c r="V86" s="18"/>
      <c r="W86" s="18"/>
      <c r="X86" s="18"/>
      <c r="Y86" s="18"/>
      <c r="Z86" s="17"/>
    </row>
    <row r="87" spans="1:26" ht="30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7"/>
      <c r="T87" s="18"/>
      <c r="U87" s="18"/>
      <c r="V87" s="18"/>
      <c r="W87" s="18"/>
      <c r="X87" s="18"/>
      <c r="Y87" s="18"/>
      <c r="Z87" s="17"/>
    </row>
    <row r="88" spans="1:26" ht="30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7"/>
      <c r="T88" s="18"/>
      <c r="U88" s="18"/>
      <c r="V88" s="18"/>
      <c r="W88" s="18"/>
      <c r="X88" s="18"/>
      <c r="Y88" s="18"/>
      <c r="Z88" s="17"/>
    </row>
    <row r="89" spans="1:26" ht="30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7"/>
      <c r="T89" s="18"/>
      <c r="U89" s="18"/>
      <c r="V89" s="18"/>
      <c r="W89" s="18"/>
      <c r="X89" s="18"/>
      <c r="Y89" s="18"/>
      <c r="Z89" s="17"/>
    </row>
    <row r="90" spans="1:26" ht="30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23"/>
      <c r="T90" s="21"/>
      <c r="U90" s="21"/>
      <c r="V90" s="21"/>
      <c r="W90" s="21"/>
      <c r="X90" s="21"/>
      <c r="Y90" s="21"/>
      <c r="Z90" s="23"/>
    </row>
    <row r="91" spans="1:26" ht="30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7"/>
      <c r="T91" s="18"/>
      <c r="U91" s="18"/>
      <c r="V91" s="18"/>
      <c r="W91" s="18"/>
      <c r="X91" s="18"/>
      <c r="Y91" s="18"/>
      <c r="Z91" s="17"/>
    </row>
    <row r="92" spans="1:26" ht="30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7"/>
      <c r="T92" s="18"/>
      <c r="U92" s="18"/>
      <c r="V92" s="18"/>
      <c r="W92" s="18"/>
      <c r="X92" s="18"/>
      <c r="Y92" s="18"/>
      <c r="Z92" s="17"/>
    </row>
    <row r="93" spans="1:26" ht="30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7"/>
      <c r="T93" s="18"/>
      <c r="U93" s="18"/>
      <c r="V93" s="18"/>
      <c r="W93" s="18"/>
      <c r="X93" s="18"/>
      <c r="Y93" s="18"/>
      <c r="Z93" s="17"/>
    </row>
    <row r="94" spans="1:26" ht="30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7"/>
      <c r="T94" s="18"/>
      <c r="U94" s="18"/>
      <c r="V94" s="18"/>
      <c r="W94" s="18"/>
      <c r="X94" s="18"/>
      <c r="Y94" s="18"/>
      <c r="Z94" s="17"/>
    </row>
    <row r="95" spans="1:26" ht="30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23"/>
      <c r="T95" s="21"/>
      <c r="U95" s="21"/>
      <c r="V95" s="21"/>
      <c r="W95" s="21"/>
      <c r="X95" s="21"/>
      <c r="Y95" s="21"/>
      <c r="Z95" s="23"/>
    </row>
    <row r="96" spans="1:26" ht="30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7"/>
      <c r="T96" s="18"/>
      <c r="U96" s="18"/>
      <c r="V96" s="18"/>
      <c r="W96" s="18"/>
      <c r="X96" s="18"/>
      <c r="Y96" s="18"/>
      <c r="Z96" s="17"/>
    </row>
    <row r="97" spans="1:28" ht="30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7"/>
      <c r="T97" s="18"/>
      <c r="U97" s="18"/>
      <c r="V97" s="18"/>
      <c r="W97" s="18"/>
      <c r="X97" s="18"/>
      <c r="Y97" s="18"/>
      <c r="Z97" s="17"/>
    </row>
    <row r="98" spans="1:28" ht="30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7"/>
      <c r="T98" s="18"/>
      <c r="U98" s="18"/>
      <c r="V98" s="18"/>
      <c r="W98" s="18"/>
      <c r="X98" s="18"/>
      <c r="Y98" s="18"/>
      <c r="Z98" s="17"/>
      <c r="AA98" s="10"/>
      <c r="AB98" s="10"/>
    </row>
    <row r="99" spans="1:28" ht="30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7"/>
      <c r="T99" s="18"/>
      <c r="U99" s="18"/>
      <c r="V99" s="18"/>
      <c r="W99" s="18"/>
      <c r="X99" s="18"/>
      <c r="Y99" s="18"/>
      <c r="Z99" s="17"/>
      <c r="AA99" s="10"/>
      <c r="AB99" s="10"/>
    </row>
    <row r="100" spans="1:28" ht="30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0"/>
      <c r="AB100" s="10"/>
    </row>
    <row r="101" spans="1:28" ht="30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23"/>
      <c r="T101" s="21"/>
      <c r="U101" s="21"/>
      <c r="V101" s="21"/>
      <c r="W101" s="21"/>
      <c r="X101" s="21"/>
      <c r="Y101" s="21"/>
      <c r="Z101" s="23"/>
      <c r="AA101" s="10"/>
      <c r="AB101" s="10"/>
    </row>
    <row r="102" spans="1:28" ht="30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7"/>
      <c r="T102" s="18"/>
      <c r="U102" s="18"/>
      <c r="V102" s="18"/>
      <c r="W102" s="18"/>
      <c r="X102" s="18"/>
      <c r="Y102" s="18"/>
      <c r="Z102" s="17"/>
      <c r="AA102" s="10"/>
      <c r="AB102" s="10"/>
    </row>
    <row r="103" spans="1:28" ht="30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7"/>
      <c r="T103" s="18"/>
      <c r="U103" s="21"/>
      <c r="V103" s="18"/>
      <c r="W103" s="18"/>
      <c r="X103" s="18"/>
      <c r="Y103" s="18"/>
      <c r="Z103" s="17"/>
      <c r="AA103" s="10"/>
      <c r="AB103" s="10"/>
    </row>
    <row r="104" spans="1:28" ht="30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7"/>
      <c r="T104" s="18"/>
      <c r="U104" s="18"/>
      <c r="V104" s="18"/>
      <c r="W104" s="18"/>
      <c r="X104" s="18"/>
      <c r="Y104" s="18"/>
      <c r="Z104" s="17"/>
      <c r="AA104" s="10"/>
      <c r="AB104" s="10"/>
    </row>
    <row r="105" spans="1:28" ht="30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7"/>
      <c r="T105" s="18"/>
      <c r="U105" s="18"/>
      <c r="V105" s="18"/>
      <c r="W105" s="18"/>
      <c r="X105" s="18"/>
      <c r="Y105" s="18"/>
      <c r="Z105" s="17"/>
      <c r="AA105" s="10"/>
      <c r="AB105" s="10"/>
    </row>
    <row r="106" spans="1:28" ht="30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23"/>
      <c r="T106" s="21"/>
      <c r="U106" s="18"/>
      <c r="V106" s="21"/>
      <c r="W106" s="21"/>
      <c r="X106" s="21"/>
      <c r="Y106" s="21"/>
      <c r="Z106" s="23"/>
      <c r="AA106" s="10"/>
      <c r="AB106" s="10"/>
    </row>
    <row r="107" spans="1:28" ht="30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7"/>
      <c r="T107" s="18"/>
      <c r="U107" s="18"/>
      <c r="V107" s="18"/>
      <c r="W107" s="18"/>
      <c r="X107" s="18"/>
      <c r="Y107" s="18"/>
      <c r="Z107" s="17"/>
      <c r="AA107" s="10"/>
      <c r="AB107" s="10"/>
    </row>
    <row r="108" spans="1:28" ht="30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7"/>
      <c r="T108" s="18"/>
      <c r="U108" s="18"/>
      <c r="V108" s="21"/>
      <c r="W108" s="21"/>
      <c r="X108" s="18"/>
      <c r="Y108" s="18"/>
      <c r="Z108" s="17"/>
      <c r="AA108" s="10"/>
      <c r="AB108" s="10"/>
    </row>
    <row r="109" spans="1:28" ht="30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7"/>
      <c r="T109" s="18"/>
      <c r="U109" s="18"/>
      <c r="V109" s="18"/>
      <c r="W109" s="21"/>
      <c r="X109" s="18"/>
      <c r="Y109" s="18"/>
      <c r="Z109" s="17"/>
      <c r="AA109" s="10"/>
      <c r="AB109" s="10"/>
    </row>
    <row r="110" spans="1:28" ht="30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7"/>
      <c r="T110" s="18"/>
      <c r="U110" s="18"/>
      <c r="V110" s="18"/>
      <c r="W110" s="18"/>
      <c r="X110" s="18"/>
      <c r="Y110" s="18"/>
      <c r="Z110" s="17"/>
      <c r="AA110" s="10"/>
      <c r="AB110" s="10"/>
    </row>
    <row r="111" spans="1:28" ht="30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7"/>
      <c r="T111" s="18"/>
      <c r="U111" s="18"/>
      <c r="V111" s="18"/>
      <c r="W111" s="18"/>
      <c r="X111" s="18"/>
      <c r="Y111" s="21"/>
      <c r="Z111" s="17"/>
      <c r="AA111" s="10"/>
      <c r="AB111" s="10"/>
    </row>
    <row r="112" spans="1:28" ht="30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7"/>
      <c r="T112" s="18"/>
      <c r="U112" s="18"/>
      <c r="V112" s="18"/>
      <c r="W112" s="18"/>
      <c r="X112" s="18"/>
      <c r="Y112" s="18"/>
      <c r="Z112" s="17"/>
      <c r="AA112" s="10"/>
      <c r="AB112" s="10"/>
    </row>
    <row r="113" spans="1:28" ht="30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7"/>
      <c r="T113" s="18"/>
      <c r="U113" s="18"/>
      <c r="V113" s="18"/>
      <c r="W113" s="18"/>
      <c r="X113" s="18"/>
      <c r="Y113" s="18"/>
      <c r="Z113" s="17"/>
      <c r="AA113" s="10"/>
      <c r="AB113" s="10"/>
    </row>
    <row r="114" spans="1:28" ht="30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7"/>
      <c r="T114" s="18"/>
      <c r="U114" s="18"/>
      <c r="V114" s="18"/>
      <c r="W114" s="18"/>
      <c r="X114" s="18"/>
      <c r="Y114" s="18"/>
      <c r="Z114" s="17"/>
      <c r="AA114" s="10"/>
      <c r="AB114" s="10"/>
    </row>
    <row r="115" spans="1:28" ht="30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7"/>
      <c r="T115" s="18"/>
      <c r="U115" s="18"/>
      <c r="V115" s="18"/>
      <c r="W115" s="18"/>
      <c r="X115" s="18"/>
      <c r="Y115" s="18"/>
      <c r="Z115" s="17"/>
      <c r="AA115" s="10"/>
      <c r="AB115" s="10"/>
    </row>
    <row r="116" spans="1:28" ht="30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7"/>
      <c r="T116" s="18"/>
      <c r="U116" s="18"/>
      <c r="V116" s="18"/>
      <c r="W116" s="18"/>
      <c r="X116" s="18"/>
      <c r="Y116" s="18"/>
      <c r="Z116" s="17"/>
      <c r="AA116" s="10"/>
      <c r="AB116" s="10"/>
    </row>
    <row r="117" spans="1:28" ht="30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0"/>
      <c r="AB117" s="10"/>
    </row>
    <row r="118" spans="1:28" ht="30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7"/>
      <c r="T118" s="18"/>
      <c r="U118" s="18"/>
      <c r="V118" s="18"/>
      <c r="W118" s="18"/>
      <c r="X118" s="18"/>
      <c r="Y118" s="21"/>
      <c r="Z118" s="17"/>
      <c r="AA118" s="10"/>
      <c r="AB118" s="10"/>
    </row>
    <row r="119" spans="1:28" ht="30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7"/>
      <c r="T119" s="18"/>
      <c r="U119" s="18"/>
      <c r="V119" s="18"/>
      <c r="W119" s="18"/>
      <c r="X119" s="18"/>
      <c r="Y119" s="18"/>
      <c r="Z119" s="17"/>
      <c r="AA119" s="10"/>
      <c r="AB119" s="10"/>
    </row>
    <row r="120" spans="1:28" ht="30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7"/>
      <c r="T120" s="18"/>
      <c r="U120" s="18"/>
      <c r="V120" s="18"/>
      <c r="W120" s="18"/>
      <c r="X120" s="18"/>
      <c r="Y120" s="18"/>
      <c r="Z120" s="17"/>
      <c r="AA120" s="10"/>
      <c r="AB120" s="10"/>
    </row>
    <row r="121" spans="1:28" ht="30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7"/>
      <c r="T121" s="18"/>
      <c r="U121" s="18"/>
      <c r="V121" s="18"/>
      <c r="W121" s="18"/>
      <c r="X121" s="18"/>
      <c r="Y121" s="18"/>
      <c r="Z121" s="17"/>
      <c r="AA121" s="10"/>
      <c r="AB121" s="10"/>
    </row>
    <row r="122" spans="1:28" ht="30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7"/>
      <c r="T122" s="18"/>
      <c r="U122" s="18"/>
      <c r="V122" s="18"/>
      <c r="W122" s="18"/>
      <c r="X122" s="18"/>
      <c r="Y122" s="18"/>
      <c r="Z122" s="17"/>
      <c r="AA122" s="10"/>
      <c r="AB122" s="10"/>
    </row>
    <row r="123" spans="1:28" ht="30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7"/>
      <c r="T123" s="18"/>
      <c r="U123" s="18"/>
      <c r="V123" s="18"/>
      <c r="W123" s="18"/>
      <c r="X123" s="18"/>
      <c r="Y123" s="21"/>
      <c r="Z123" s="17"/>
      <c r="AA123" s="10"/>
      <c r="AB123" s="10"/>
    </row>
    <row r="124" spans="1:28" ht="30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9"/>
      <c r="T124" s="18"/>
      <c r="U124" s="18"/>
      <c r="V124" s="18"/>
      <c r="W124" s="18"/>
      <c r="X124" s="18"/>
      <c r="Y124" s="18"/>
      <c r="Z124" s="19"/>
      <c r="AA124" s="10"/>
      <c r="AB124" s="10"/>
    </row>
    <row r="125" spans="1:28" ht="30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9"/>
      <c r="T125" s="18"/>
      <c r="U125" s="18"/>
      <c r="V125" s="18"/>
      <c r="W125" s="18"/>
      <c r="X125" s="18"/>
      <c r="Y125" s="18"/>
      <c r="Z125" s="19"/>
      <c r="AA125" s="10"/>
      <c r="AB125" s="10"/>
    </row>
    <row r="126" spans="1:28" ht="30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9"/>
      <c r="T126" s="18"/>
      <c r="U126" s="18"/>
      <c r="V126" s="18"/>
      <c r="W126" s="18"/>
      <c r="X126" s="18"/>
      <c r="Y126" s="18"/>
      <c r="Z126" s="19"/>
      <c r="AA126" s="10"/>
      <c r="AB126" s="10"/>
    </row>
    <row r="127" spans="1:28" ht="30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9"/>
      <c r="T127" s="18"/>
      <c r="U127" s="18"/>
      <c r="V127" s="18"/>
      <c r="W127" s="18"/>
      <c r="X127" s="18"/>
      <c r="Y127" s="18"/>
      <c r="Z127" s="19"/>
      <c r="AA127" s="10"/>
      <c r="AB127" s="10"/>
    </row>
    <row r="128" spans="1:28" ht="30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9"/>
      <c r="T128" s="18"/>
      <c r="U128" s="18"/>
      <c r="V128" s="18"/>
      <c r="W128" s="18"/>
      <c r="X128" s="18"/>
      <c r="Y128" s="21"/>
      <c r="Z128" s="19"/>
      <c r="AA128" s="10"/>
      <c r="AB128" s="10"/>
    </row>
    <row r="129" spans="1:28" ht="0.9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4"/>
      <c r="U129" s="15"/>
      <c r="V129" s="16"/>
      <c r="W129" s="16"/>
      <c r="X129" s="16"/>
      <c r="Y129" s="16"/>
      <c r="Z129" s="16"/>
      <c r="AA129" s="10"/>
      <c r="AB129" s="10"/>
    </row>
    <row r="130" spans="1:28" ht="25.5">
      <c r="A130" s="13"/>
      <c r="B130" s="10"/>
      <c r="C130" s="10"/>
      <c r="D130" s="13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1"/>
      <c r="U130" s="12"/>
      <c r="V130" s="12"/>
      <c r="W130" s="12"/>
      <c r="X130" s="12"/>
      <c r="Y130" s="12"/>
      <c r="Z130" s="12"/>
      <c r="AA130" s="10"/>
      <c r="AB130" s="10"/>
    </row>
    <row r="131" spans="1:28" ht="25.5">
      <c r="A131" s="13"/>
      <c r="B131" s="10"/>
      <c r="C131" s="10"/>
      <c r="D131" s="13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spans="1:28" ht="25.5">
      <c r="A132" s="10"/>
      <c r="D132" s="13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spans="1:28" ht="25.5">
      <c r="A133" s="10"/>
      <c r="D133" s="13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spans="1:28" ht="25.5">
      <c r="D134" s="13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spans="1:28" ht="25.5">
      <c r="D135" s="13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spans="1:28" ht="25.5">
      <c r="D136" s="13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spans="1:28" ht="25.5">
      <c r="D137" s="13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spans="1:28" ht="25.5">
      <c r="D138" s="13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spans="1:28">
      <c r="D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spans="1:28">
      <c r="D140" s="10"/>
    </row>
  </sheetData>
  <sheetProtection password="F3B8" sheet="1" objects="1" scenarios="1" selectLockedCells="1"/>
  <mergeCells count="21">
    <mergeCell ref="K52:L52"/>
    <mergeCell ref="L14:M14"/>
    <mergeCell ref="N13:N14"/>
    <mergeCell ref="K15:K16"/>
    <mergeCell ref="L15:M16"/>
    <mergeCell ref="B15:C15"/>
    <mergeCell ref="E10:F10"/>
    <mergeCell ref="G9:L9"/>
    <mergeCell ref="G10:L10"/>
    <mergeCell ref="B11:C11"/>
    <mergeCell ref="F14:G14"/>
    <mergeCell ref="H13:I13"/>
    <mergeCell ref="H14:I14"/>
    <mergeCell ref="B12:C12"/>
    <mergeCell ref="B13:C13"/>
    <mergeCell ref="N5:T5"/>
    <mergeCell ref="F5:M5"/>
    <mergeCell ref="F6:M6"/>
    <mergeCell ref="B14:C14"/>
    <mergeCell ref="B9:C9"/>
    <mergeCell ref="B10:C10"/>
  </mergeCells>
  <pageMargins left="0.7" right="0.7" top="0.75" bottom="0.75" header="0.3" footer="0.3"/>
  <pageSetup paperSize="9" scale="24" orientation="portrait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zoomScale="50" zoomScaleNormal="50" zoomScaleSheetLayoutView="70" workbookViewId="0">
      <selection activeCell="G21" sqref="G21"/>
    </sheetView>
  </sheetViews>
  <sheetFormatPr defaultColWidth="16.42578125" defaultRowHeight="45" customHeight="1"/>
  <cols>
    <col min="1" max="1" width="4.140625" style="2" customWidth="1"/>
    <col min="2" max="16384" width="16.42578125" style="2"/>
  </cols>
  <sheetData>
    <row r="1" s="1" customFormat="1" ht="20.25" customHeight="1"/>
    <row r="2" s="1" customFormat="1" ht="45" customHeight="1"/>
    <row r="3" s="1" customFormat="1" ht="45" customHeight="1"/>
    <row r="4" s="1" customFormat="1" ht="45" customHeight="1"/>
    <row r="5" s="1" customFormat="1" ht="45" customHeight="1"/>
  </sheetData>
  <sheetProtection password="909C" sheet="1" objects="1" scenarios="1" selectLockedCells="1"/>
  <pageMargins left="0.7" right="0.7" top="0.75" bottom="0.75" header="0.3" footer="0.3"/>
  <pageSetup paperSize="9" scale="43" orientation="portrait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zoomScale="50" zoomScaleNormal="50" workbookViewId="0">
      <selection activeCell="E21" sqref="E21"/>
    </sheetView>
  </sheetViews>
  <sheetFormatPr defaultColWidth="16.42578125" defaultRowHeight="45" customHeight="1"/>
  <cols>
    <col min="1" max="1" width="4.140625" style="2" customWidth="1"/>
    <col min="2" max="16384" width="16.42578125" style="2"/>
  </cols>
  <sheetData>
    <row r="1" s="1" customFormat="1" ht="20.25" customHeight="1"/>
    <row r="2" s="1" customFormat="1" ht="45" customHeight="1"/>
    <row r="3" s="1" customFormat="1" ht="45" customHeight="1"/>
    <row r="4" s="1" customFormat="1" ht="45" customHeight="1"/>
    <row r="5" s="1" customFormat="1" ht="45" customHeight="1"/>
  </sheetData>
  <sheetProtection password="909C" sheet="1" objects="1" scenarios="1" selectLockedCells="1"/>
  <pageMargins left="0.7" right="0.7" top="0.75" bottom="0.75" header="0.3" footer="0.3"/>
  <pageSetup paperSize="9" scale="43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Foglio1</vt:lpstr>
      <vt:lpstr>Foglio2</vt:lpstr>
      <vt:lpstr>Foglio3</vt:lpstr>
      <vt:lpstr>Foglio1!Area_stampa</vt:lpstr>
      <vt:lpstr>Foglio2!Area_stampa</vt:lpstr>
      <vt:lpstr>Foglio3!Area_stampa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Loffredo</dc:creator>
  <cp:lastModifiedBy>utente</cp:lastModifiedBy>
  <cp:lastPrinted>2011-08-14T12:44:04Z</cp:lastPrinted>
  <dcterms:created xsi:type="dcterms:W3CDTF">2011-08-14T12:36:06Z</dcterms:created>
  <dcterms:modified xsi:type="dcterms:W3CDTF">2026-01-28T17:48:16Z</dcterms:modified>
</cp:coreProperties>
</file>