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780" windowHeight="759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Foglio1!$A$1:$T$82</definedName>
    <definedName name="_xlnm.Print_Area" localSheetId="1">Foglio2!$A$1:$P$45</definedName>
  </definedNames>
  <calcPr calcId="125725"/>
</workbook>
</file>

<file path=xl/calcChain.xml><?xml version="1.0" encoding="utf-8"?>
<calcChain xmlns="http://schemas.openxmlformats.org/spreadsheetml/2006/main">
  <c r="E13" i="2"/>
  <c r="E14"/>
  <c r="E37"/>
  <c r="E36"/>
  <c r="E32"/>
  <c r="E31"/>
  <c r="E27"/>
  <c r="E25"/>
  <c r="E24"/>
  <c r="E23"/>
  <c r="E22"/>
  <c r="G56"/>
  <c r="E21"/>
  <c r="E53"/>
  <c r="E11"/>
  <c r="G53" i="1"/>
  <c r="H53" s="1"/>
  <c r="F53"/>
  <c r="F56" s="1"/>
  <c r="I54"/>
  <c r="H54"/>
  <c r="G51"/>
  <c r="G54"/>
  <c r="F54"/>
  <c r="F51"/>
  <c r="H51"/>
  <c r="I51"/>
  <c r="E51"/>
  <c r="E53" s="1"/>
  <c r="I53" l="1"/>
  <c r="I56" s="1"/>
  <c r="H56"/>
  <c r="G56"/>
</calcChain>
</file>

<file path=xl/sharedStrings.xml><?xml version="1.0" encoding="utf-8"?>
<sst xmlns="http://schemas.openxmlformats.org/spreadsheetml/2006/main" count="125" uniqueCount="98">
  <si>
    <t>Cucina</t>
  </si>
  <si>
    <t>Televisione</t>
  </si>
  <si>
    <t>Piastra induzione</t>
  </si>
  <si>
    <t>Caffettiera induzione</t>
  </si>
  <si>
    <t>Caraffa induzione</t>
  </si>
  <si>
    <t>Forno elettrico</t>
  </si>
  <si>
    <t>Cappa elettrica</t>
  </si>
  <si>
    <t>Lavabiancheria</t>
  </si>
  <si>
    <t>Servizio</t>
  </si>
  <si>
    <t>VMC  decentarlizzata</t>
  </si>
  <si>
    <t>Boiler elettrico</t>
  </si>
  <si>
    <t>Aspirapolvere</t>
  </si>
  <si>
    <t>Camera 1</t>
  </si>
  <si>
    <t>Camera 2</t>
  </si>
  <si>
    <t>Asciuga capelli</t>
  </si>
  <si>
    <t>Locale tecnico</t>
  </si>
  <si>
    <t>Pompa autoclave</t>
  </si>
  <si>
    <t>Pompa riscald. Pavimento</t>
  </si>
  <si>
    <t>Pompa di calore (esterna)</t>
  </si>
  <si>
    <t>Pompa solare termico</t>
  </si>
  <si>
    <t>W</t>
  </si>
  <si>
    <t>Microonde</t>
  </si>
  <si>
    <t>Computer</t>
  </si>
  <si>
    <t>Corridoio VMC cedentralizz.</t>
  </si>
  <si>
    <t>Priorità</t>
  </si>
  <si>
    <t>1^</t>
  </si>
  <si>
    <t>2^</t>
  </si>
  <si>
    <t>3^</t>
  </si>
  <si>
    <t>Lavastoviglie</t>
  </si>
  <si>
    <t>N</t>
  </si>
  <si>
    <t>Lampade basso consumo 15W*</t>
  </si>
  <si>
    <t>Lampadine basso consumo 15W*</t>
  </si>
  <si>
    <t>Lampadina basso consumo 12W*</t>
  </si>
  <si>
    <t>Abagiure basso consumo      8W*</t>
  </si>
  <si>
    <t>Lampadine basso consumo  8W*</t>
  </si>
  <si>
    <t>Comandi elettrotermici centr. 4W</t>
  </si>
  <si>
    <t>ore g.</t>
  </si>
  <si>
    <t>Soggiono</t>
  </si>
  <si>
    <t>Totale consumo orario</t>
  </si>
  <si>
    <t>Carico non scollegabile</t>
  </si>
  <si>
    <t>Carico</t>
  </si>
  <si>
    <t>Carico prioritario</t>
  </si>
  <si>
    <t>4^</t>
  </si>
  <si>
    <t>Contemp %.</t>
  </si>
  <si>
    <t>Nota</t>
  </si>
  <si>
    <t>.- Ogni priorità raggruppa una serie di contatti elettrici</t>
  </si>
  <si>
    <r>
      <t xml:space="preserve">   </t>
    </r>
    <r>
      <rPr>
        <sz val="14"/>
        <color theme="1"/>
        <rFont val="Arial Narrow"/>
        <family val="2"/>
      </rPr>
      <t xml:space="preserve"> a condizione che non si superi il valore della potenza max installata</t>
    </r>
  </si>
  <si>
    <r>
      <t>.</t>
    </r>
    <r>
      <rPr>
        <sz val="14"/>
        <color theme="1"/>
        <rFont val="Arial Narrow"/>
        <family val="2"/>
      </rPr>
      <t xml:space="preserve">- Con l'inserimento di un contatto elettrico di un gruppo, automaticamente avviene lo stacco degli altri gruppi </t>
    </r>
  </si>
  <si>
    <t>Dati forniti:</t>
  </si>
  <si>
    <t>Edificio piano terra</t>
  </si>
  <si>
    <t>m2</t>
  </si>
  <si>
    <t>Edificio piano primo</t>
  </si>
  <si>
    <t>Altezza ambienti</t>
  </si>
  <si>
    <t>Classe energetica edificio</t>
  </si>
  <si>
    <t>Cl.En.</t>
  </si>
  <si>
    <t>D</t>
  </si>
  <si>
    <t>Wh/m3</t>
  </si>
  <si>
    <t>kWh</t>
  </si>
  <si>
    <t>Potenzialità elettriche installate:</t>
  </si>
  <si>
    <t>Dispersione termica P.C.</t>
  </si>
  <si>
    <t>Gruppo energetico</t>
  </si>
  <si>
    <t>P.C kW</t>
  </si>
  <si>
    <t>Pot. Elettrica installata</t>
  </si>
  <si>
    <t>kW</t>
  </si>
  <si>
    <t>Piastra elettr. A induzione</t>
  </si>
  <si>
    <t>Boiler</t>
  </si>
  <si>
    <t>Consumi elettrici di servizio</t>
  </si>
  <si>
    <t>Foglio 1</t>
  </si>
  <si>
    <t>Potenzialità pannelli fotovoltaici</t>
  </si>
  <si>
    <t>Potenzialità installate priorità 1</t>
  </si>
  <si>
    <t>Potenzialità installate priorità 2</t>
  </si>
  <si>
    <t>Potenzialità installate priorità 3</t>
  </si>
  <si>
    <t>Potenzialità installate priorità 4</t>
  </si>
  <si>
    <t>Potenz.  Pannelli fotovolt.aici</t>
  </si>
  <si>
    <t>W/m2</t>
  </si>
  <si>
    <t>Superficie pannelli fotovoltaici</t>
  </si>
  <si>
    <t>Resa pannelli fotovoltaici</t>
  </si>
  <si>
    <t>N°</t>
  </si>
  <si>
    <t>kWh/g</t>
  </si>
  <si>
    <t>Consumo giornaliero  estivo</t>
  </si>
  <si>
    <t>Consumo invernale</t>
  </si>
  <si>
    <t>Calcolo batterie al litio per autonomia</t>
  </si>
  <si>
    <t>Autonomia giorni</t>
  </si>
  <si>
    <t>V</t>
  </si>
  <si>
    <t>Ah</t>
  </si>
  <si>
    <t>Ampere batterie</t>
  </si>
  <si>
    <t>Tensione batterie collegamnto in serie</t>
  </si>
  <si>
    <t>Potenzialità battreie</t>
  </si>
  <si>
    <t>n°</t>
  </si>
  <si>
    <t>Fa.2405.2 foglio2</t>
  </si>
  <si>
    <t>Faq.2405.2 foglio 1</t>
  </si>
  <si>
    <t>BAITA CON FOTOVOLTAICO AUTONOMO</t>
  </si>
  <si>
    <t>con centralina distribuzione carichi di priorità</t>
  </si>
  <si>
    <t>BAITA FOTOVOLTAICO AUTONOMO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</si>
  <si>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richiedere scheda tecnica</t>
    </r>
  </si>
  <si>
    <t>Batterie periodo estivo</t>
  </si>
  <si>
    <t>Batterie periodo invernale</t>
  </si>
  <si>
    <t>Per la priorità dei carichi W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</si>
</sst>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"/>
      <family val="2"/>
    </font>
    <font>
      <sz val="14"/>
      <name val="Arial Narrow"/>
      <family val="2"/>
    </font>
    <font>
      <b/>
      <sz val="14"/>
      <color rgb="FF0070C0"/>
      <name val="Arial Narrow"/>
      <family val="2"/>
    </font>
    <font>
      <sz val="14"/>
      <color rgb="FF0070C0"/>
      <name val="Arial Narrow"/>
      <family val="2"/>
    </font>
    <font>
      <sz val="14"/>
      <color rgb="FFFF0000"/>
      <name val="Arial Narrow"/>
      <family val="2"/>
    </font>
    <font>
      <b/>
      <sz val="14"/>
      <name val="Arial Narrow"/>
      <family val="2"/>
    </font>
    <font>
      <sz val="11"/>
      <name val="Calibri"/>
      <family val="2"/>
      <scheme val="minor"/>
    </font>
    <font>
      <sz val="14"/>
      <name val="Arial"/>
      <family val="2"/>
    </font>
    <font>
      <b/>
      <sz val="14"/>
      <color theme="9" tint="0.39997558519241921"/>
      <name val="Arial Narrow"/>
      <family val="2"/>
    </font>
    <font>
      <sz val="14"/>
      <color theme="1"/>
      <name val="Calibri"/>
      <family val="2"/>
      <scheme val="minor"/>
    </font>
    <font>
      <sz val="11"/>
      <color rgb="FF0070C0"/>
      <name val="Arial Narrow"/>
      <family val="2"/>
    </font>
    <font>
      <sz val="11"/>
      <name val="Arial Narrow"/>
      <family val="2"/>
    </font>
    <font>
      <sz val="20"/>
      <color rgb="FF0070C0"/>
      <name val="Arial Black"/>
      <family val="2"/>
    </font>
    <font>
      <b/>
      <i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Border="1"/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2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/>
    <xf numFmtId="0" fontId="0" fillId="0" borderId="0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2" fontId="0" fillId="0" borderId="0" xfId="0" applyNumberFormat="1" applyFill="1" applyBorder="1" applyProtection="1">
      <protection locked="0"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2" fontId="0" fillId="0" borderId="0" xfId="0" applyNumberFormat="1" applyFill="1" applyBorder="1" applyProtection="1">
      <protection hidden="1"/>
    </xf>
    <xf numFmtId="2" fontId="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/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/>
    <xf numFmtId="0" fontId="21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Protection="1"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  <protection locked="0" hidden="1"/>
    </xf>
    <xf numFmtId="1" fontId="1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Fill="1" applyBorder="1"/>
    <xf numFmtId="0" fontId="0" fillId="0" borderId="3" xfId="0" applyFont="1" applyBorder="1"/>
    <xf numFmtId="0" fontId="10" fillId="0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10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right"/>
    </xf>
    <xf numFmtId="1" fontId="17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/>
    </xf>
    <xf numFmtId="0" fontId="0" fillId="0" borderId="5" xfId="0" applyFont="1" applyBorder="1"/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10" fillId="0" borderId="4" xfId="0" applyFont="1" applyFill="1" applyBorder="1"/>
    <xf numFmtId="0" fontId="0" fillId="0" borderId="4" xfId="0" applyBorder="1"/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vertical="center"/>
      <protection hidden="1"/>
    </xf>
    <xf numFmtId="0" fontId="14" fillId="0" borderId="4" xfId="0" applyFont="1" applyBorder="1"/>
    <xf numFmtId="0" fontId="20" fillId="0" borderId="4" xfId="0" applyFont="1" applyBorder="1"/>
    <xf numFmtId="0" fontId="11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/>
    <xf numFmtId="0" fontId="10" fillId="0" borderId="4" xfId="0" applyFont="1" applyFill="1" applyBorder="1" applyAlignment="1" applyProtection="1">
      <alignment horizontal="left" vertical="center"/>
      <protection locked="0" hidden="1"/>
    </xf>
    <xf numFmtId="0" fontId="10" fillId="0" borderId="4" xfId="0" applyFont="1" applyFill="1" applyBorder="1" applyAlignment="1">
      <alignment horizontal="left"/>
    </xf>
    <xf numFmtId="0" fontId="11" fillId="0" borderId="4" xfId="0" applyFont="1" applyBorder="1"/>
    <xf numFmtId="0" fontId="11" fillId="0" borderId="4" xfId="0" applyFont="1" applyFill="1" applyBorder="1"/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/>
    <xf numFmtId="0" fontId="0" fillId="0" borderId="5" xfId="0" applyBorder="1"/>
    <xf numFmtId="0" fontId="20" fillId="0" borderId="5" xfId="0" applyFont="1" applyBorder="1"/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3" fillId="0" borderId="0" xfId="0" applyFont="1" applyFill="1" applyBorder="1"/>
    <xf numFmtId="0" fontId="23" fillId="0" borderId="0" xfId="0" applyFont="1" applyFill="1" applyBorder="1"/>
    <xf numFmtId="0" fontId="11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/>
    <xf numFmtId="0" fontId="3" fillId="0" borderId="2" xfId="0" applyFont="1" applyBorder="1"/>
    <xf numFmtId="0" fontId="3" fillId="0" borderId="10" xfId="0" applyFont="1" applyBorder="1"/>
    <xf numFmtId="0" fontId="3" fillId="0" borderId="2" xfId="0" applyFont="1" applyFill="1" applyBorder="1"/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Border="1"/>
    <xf numFmtId="0" fontId="3" fillId="0" borderId="12" xfId="0" applyFont="1" applyFill="1" applyBorder="1"/>
    <xf numFmtId="0" fontId="6" fillId="0" borderId="0" xfId="0" applyFont="1" applyFill="1" applyBorder="1"/>
    <xf numFmtId="1" fontId="19" fillId="0" borderId="0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/>
    <xf numFmtId="0" fontId="0" fillId="0" borderId="0" xfId="0" applyAlignment="1"/>
    <xf numFmtId="0" fontId="3" fillId="2" borderId="9" xfId="0" applyFont="1" applyFill="1" applyBorder="1" applyAlignment="1" applyProtection="1">
      <alignment horizontal="center" vertical="center"/>
      <protection locked="0" hidden="1"/>
    </xf>
    <xf numFmtId="0" fontId="3" fillId="2" borderId="11" xfId="0" applyFont="1" applyFill="1" applyBorder="1" applyAlignment="1" applyProtection="1">
      <alignment horizontal="center" vertical="center"/>
      <protection locked="0" hidden="1"/>
    </xf>
    <xf numFmtId="164" fontId="3" fillId="3" borderId="13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1" fontId="24" fillId="2" borderId="5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1" fontId="25" fillId="3" borderId="3" xfId="0" applyNumberFormat="1" applyFont="1" applyFill="1" applyBorder="1" applyAlignment="1" applyProtection="1">
      <alignment horizontal="center" vertical="center"/>
      <protection hidden="1"/>
    </xf>
    <xf numFmtId="1" fontId="25" fillId="3" borderId="4" xfId="0" applyNumberFormat="1" applyFont="1" applyFill="1" applyBorder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locked="0"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locked="0" hidden="1"/>
    </xf>
    <xf numFmtId="0" fontId="3" fillId="2" borderId="9" xfId="0" applyFont="1" applyFill="1" applyBorder="1" applyAlignment="1" applyProtection="1">
      <alignment horizontal="center"/>
      <protection locked="0" hidden="1"/>
    </xf>
    <xf numFmtId="2" fontId="3" fillId="3" borderId="11" xfId="0" applyNumberFormat="1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locked="0" hidden="1"/>
    </xf>
    <xf numFmtId="164" fontId="3" fillId="3" borderId="11" xfId="0" applyNumberFormat="1" applyFont="1" applyFill="1" applyBorder="1" applyAlignment="1" applyProtection="1">
      <alignment horizontal="center"/>
      <protection hidden="1"/>
    </xf>
    <xf numFmtId="164" fontId="3" fillId="3" borderId="13" xfId="0" applyNumberFormat="1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 hidden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22" fillId="3" borderId="4" xfId="0" applyFont="1" applyFill="1" applyBorder="1" applyAlignment="1" applyProtection="1">
      <alignment horizontal="center" vertical="center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1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0" fillId="3" borderId="5" xfId="0" applyFont="1" applyFill="1" applyBorder="1" applyProtection="1">
      <protection hidden="1"/>
    </xf>
    <xf numFmtId="1" fontId="18" fillId="3" borderId="5" xfId="0" applyNumberFormat="1" applyFont="1" applyFill="1" applyBorder="1" applyAlignment="1" applyProtection="1">
      <alignment horizontal="center" vertical="center"/>
      <protection hidden="1"/>
    </xf>
    <xf numFmtId="1" fontId="19" fillId="3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2" fontId="3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CC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1</xdr:col>
      <xdr:colOff>1994959</xdr:colOff>
      <xdr:row>2</xdr:row>
      <xdr:rowOff>148941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2324100" cy="646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213934</xdr:colOff>
      <xdr:row>6</xdr:row>
      <xdr:rowOff>96184</xdr:rowOff>
    </xdr:from>
    <xdr:to>
      <xdr:col>18</xdr:col>
      <xdr:colOff>616855</xdr:colOff>
      <xdr:row>21</xdr:row>
      <xdr:rowOff>209330</xdr:rowOff>
    </xdr:to>
    <xdr:pic>
      <xdr:nvPicPr>
        <xdr:cNvPr id="1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92517" y="1323851"/>
          <a:ext cx="3906005" cy="36162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21166</xdr:colOff>
      <xdr:row>61</xdr:row>
      <xdr:rowOff>185443</xdr:rowOff>
    </xdr:from>
    <xdr:to>
      <xdr:col>9</xdr:col>
      <xdr:colOff>63500</xdr:colOff>
      <xdr:row>75</xdr:row>
      <xdr:rowOff>138165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166" y="14420026"/>
          <a:ext cx="8519584" cy="26197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571500</xdr:colOff>
      <xdr:row>62</xdr:row>
      <xdr:rowOff>148167</xdr:rowOff>
    </xdr:from>
    <xdr:to>
      <xdr:col>8</xdr:col>
      <xdr:colOff>518583</xdr:colOff>
      <xdr:row>64</xdr:row>
      <xdr:rowOff>105834</xdr:rowOff>
    </xdr:to>
    <xdr:sp macro="" textlink="">
      <xdr:nvSpPr>
        <xdr:cNvPr id="5" name="CasellaDiTesto 4"/>
        <xdr:cNvSpPr txBox="1"/>
      </xdr:nvSpPr>
      <xdr:spPr>
        <a:xfrm>
          <a:off x="7651750" y="14986000"/>
          <a:ext cx="645583" cy="33866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25</xdr:row>
      <xdr:rowOff>9525</xdr:rowOff>
    </xdr:from>
    <xdr:to>
      <xdr:col>15</xdr:col>
      <xdr:colOff>427539</xdr:colOff>
      <xdr:row>37</xdr:row>
      <xdr:rowOff>25170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405" t="28244" r="41194" b="16031"/>
        <a:stretch>
          <a:fillRect/>
        </a:stretch>
      </xdr:blipFill>
      <xdr:spPr bwMode="auto">
        <a:xfrm>
          <a:off x="5819774" y="5153025"/>
          <a:ext cx="6085390" cy="253024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6</xdr:col>
      <xdr:colOff>161925</xdr:colOff>
      <xdr:row>12</xdr:row>
      <xdr:rowOff>171450</xdr:rowOff>
    </xdr:from>
    <xdr:to>
      <xdr:col>15</xdr:col>
      <xdr:colOff>467643</xdr:colOff>
      <xdr:row>21</xdr:row>
      <xdr:rowOff>19050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1437" t="8397" r="28441" b="28244"/>
        <a:stretch>
          <a:fillRect/>
        </a:stretch>
      </xdr:blipFill>
      <xdr:spPr bwMode="auto">
        <a:xfrm>
          <a:off x="5810250" y="2800350"/>
          <a:ext cx="6135018" cy="17145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6</xdr:col>
      <xdr:colOff>247650</xdr:colOff>
      <xdr:row>3</xdr:row>
      <xdr:rowOff>57150</xdr:rowOff>
    </xdr:from>
    <xdr:to>
      <xdr:col>8</xdr:col>
      <xdr:colOff>601345</xdr:colOff>
      <xdr:row>11</xdr:row>
      <xdr:rowOff>134150</xdr:rowOff>
    </xdr:to>
    <xdr:pic>
      <xdr:nvPicPr>
        <xdr:cNvPr id="7" name="Immagine 6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95975" y="628650"/>
          <a:ext cx="1649095" cy="171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0</xdr:row>
      <xdr:rowOff>66675</xdr:rowOff>
    </xdr:from>
    <xdr:to>
      <xdr:col>2</xdr:col>
      <xdr:colOff>1259417</xdr:colOff>
      <xdr:row>2</xdr:row>
      <xdr:rowOff>122483</xdr:rowOff>
    </xdr:to>
    <xdr:pic>
      <xdr:nvPicPr>
        <xdr:cNvPr id="8" name="Immagine 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" y="66675"/>
          <a:ext cx="2402417" cy="646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</xdr:colOff>
      <xdr:row>4</xdr:row>
      <xdr:rowOff>33144</xdr:rowOff>
    </xdr:from>
    <xdr:to>
      <xdr:col>11</xdr:col>
      <xdr:colOff>295275</xdr:colOff>
      <xdr:row>10</xdr:row>
      <xdr:rowOff>114300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258175" y="1004694"/>
          <a:ext cx="923925" cy="13194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590551</xdr:colOff>
      <xdr:row>4</xdr:row>
      <xdr:rowOff>51887</xdr:rowOff>
    </xdr:from>
    <xdr:to>
      <xdr:col>14</xdr:col>
      <xdr:colOff>95251</xdr:colOff>
      <xdr:row>5</xdr:row>
      <xdr:rowOff>200025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77376" y="1023437"/>
          <a:ext cx="1447800" cy="3386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390525</xdr:colOff>
      <xdr:row>6</xdr:row>
      <xdr:rowOff>62857</xdr:rowOff>
    </xdr:from>
    <xdr:to>
      <xdr:col>14</xdr:col>
      <xdr:colOff>561975</xdr:colOff>
      <xdr:row>7</xdr:row>
      <xdr:rowOff>200025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1434457"/>
          <a:ext cx="2114550" cy="3467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81"/>
  <sheetViews>
    <sheetView tabSelected="1" view="pageLayout" topLeftCell="A48" zoomScale="90" zoomScaleNormal="100" zoomScalePageLayoutView="90" workbookViewId="0">
      <selection activeCell="D49" sqref="D49"/>
    </sheetView>
  </sheetViews>
  <sheetFormatPr defaultRowHeight="15"/>
  <cols>
    <col min="2" max="2" width="34.7109375" customWidth="1"/>
    <col min="3" max="3" width="11.42578125" customWidth="1"/>
    <col min="4" max="4" width="13.5703125" customWidth="1"/>
    <col min="5" max="5" width="10.5703125" customWidth="1"/>
    <col min="6" max="6" width="9.85546875" customWidth="1"/>
    <col min="7" max="7" width="10.28515625" customWidth="1"/>
    <col min="8" max="9" width="9.7109375" customWidth="1"/>
    <col min="10" max="10" width="6.7109375" customWidth="1"/>
    <col min="11" max="11" width="5.42578125" customWidth="1"/>
    <col min="12" max="12" width="6.85546875" customWidth="1"/>
    <col min="13" max="13" width="6.42578125" customWidth="1"/>
    <col min="14" max="14" width="5.42578125" customWidth="1"/>
    <col min="15" max="15" width="13.42578125" bestFit="1" customWidth="1"/>
    <col min="17" max="19" width="13.42578125" bestFit="1" customWidth="1"/>
  </cols>
  <sheetData>
    <row r="2" spans="1:20" ht="31.5">
      <c r="D2" s="139" t="s">
        <v>91</v>
      </c>
      <c r="E2" s="140"/>
      <c r="F2" s="140"/>
      <c r="G2" s="140"/>
      <c r="H2" s="140"/>
      <c r="I2" s="140"/>
      <c r="J2" s="140"/>
      <c r="K2" s="140"/>
      <c r="O2" s="106" t="s">
        <v>90</v>
      </c>
    </row>
    <row r="3" spans="1:20" ht="26.25">
      <c r="D3" s="200" t="s">
        <v>92</v>
      </c>
      <c r="E3" s="201"/>
      <c r="F3" s="201"/>
      <c r="G3" s="201"/>
      <c r="H3" s="201"/>
      <c r="I3" s="201"/>
      <c r="J3" s="201"/>
      <c r="K3" s="201"/>
      <c r="L3" s="201"/>
    </row>
    <row r="5" spans="1:20">
      <c r="A5" s="22"/>
      <c r="B5" s="22"/>
      <c r="C5" s="22"/>
      <c r="K5" s="22"/>
      <c r="L5" s="22"/>
      <c r="M5" s="22"/>
      <c r="N5" s="22"/>
      <c r="O5" s="22"/>
      <c r="P5" s="22"/>
      <c r="Q5" s="22"/>
      <c r="R5" s="22"/>
    </row>
    <row r="6" spans="1:20" ht="18">
      <c r="A6" s="22"/>
      <c r="B6" s="22"/>
      <c r="C6" s="22"/>
      <c r="D6" s="58"/>
      <c r="E6" s="58"/>
      <c r="F6" s="195"/>
      <c r="G6" s="195"/>
      <c r="H6" s="195"/>
      <c r="I6" s="195"/>
      <c r="J6" s="67"/>
      <c r="K6" s="22"/>
      <c r="L6" s="22"/>
      <c r="M6" s="22"/>
      <c r="N6" s="22"/>
      <c r="O6" s="22"/>
      <c r="P6" s="22"/>
      <c r="Q6" s="22"/>
      <c r="R6" s="22"/>
    </row>
    <row r="7" spans="1:20" ht="18">
      <c r="A7" s="22"/>
      <c r="B7" s="79" t="s">
        <v>37</v>
      </c>
      <c r="C7" s="99" t="s">
        <v>29</v>
      </c>
      <c r="D7" s="99" t="s">
        <v>36</v>
      </c>
      <c r="E7" s="191" t="s">
        <v>20</v>
      </c>
      <c r="F7" s="196" t="s">
        <v>97</v>
      </c>
      <c r="G7" s="197"/>
      <c r="H7" s="197"/>
      <c r="I7" s="198"/>
      <c r="J7" s="59"/>
      <c r="K7" s="54"/>
      <c r="L7" s="55"/>
      <c r="M7" s="22"/>
      <c r="N7" s="22"/>
      <c r="O7" s="22"/>
      <c r="P7" s="22"/>
      <c r="Q7" s="22"/>
      <c r="R7" s="22"/>
    </row>
    <row r="8" spans="1:20" ht="18">
      <c r="A8" s="22"/>
      <c r="B8" s="80" t="s">
        <v>1</v>
      </c>
      <c r="C8" s="165">
        <v>1</v>
      </c>
      <c r="D8" s="166">
        <v>6</v>
      </c>
      <c r="E8" s="162">
        <v>200</v>
      </c>
      <c r="F8" s="81"/>
      <c r="G8" s="81"/>
      <c r="H8" s="82"/>
      <c r="I8" s="73"/>
      <c r="J8" s="54"/>
      <c r="K8" s="54"/>
      <c r="L8" s="55"/>
      <c r="M8" s="19"/>
      <c r="N8" s="19"/>
      <c r="O8" s="23"/>
      <c r="P8" s="22"/>
      <c r="Q8" s="22"/>
      <c r="R8" s="22"/>
    </row>
    <row r="9" spans="1:20" ht="18">
      <c r="A9" s="22"/>
      <c r="B9" s="80" t="s">
        <v>30</v>
      </c>
      <c r="C9" s="165">
        <v>2</v>
      </c>
      <c r="D9" s="166">
        <v>8</v>
      </c>
      <c r="E9" s="162">
        <v>14</v>
      </c>
      <c r="F9" s="81"/>
      <c r="G9" s="81"/>
      <c r="H9" s="82"/>
      <c r="I9" s="73"/>
      <c r="J9" s="54"/>
      <c r="K9" s="54"/>
      <c r="L9" s="55"/>
      <c r="M9" s="19"/>
      <c r="N9" s="19"/>
      <c r="O9" s="23"/>
      <c r="P9" s="22"/>
      <c r="Q9" s="22"/>
      <c r="R9" s="22"/>
    </row>
    <row r="10" spans="1:20" ht="18">
      <c r="A10" s="22"/>
      <c r="B10" s="83" t="s">
        <v>9</v>
      </c>
      <c r="C10" s="165">
        <v>1</v>
      </c>
      <c r="D10" s="166">
        <v>12</v>
      </c>
      <c r="E10" s="163">
        <v>6</v>
      </c>
      <c r="F10" s="81"/>
      <c r="G10" s="81"/>
      <c r="H10" s="82"/>
      <c r="I10" s="73"/>
      <c r="J10" s="56"/>
      <c r="K10" s="54"/>
      <c r="L10" s="55"/>
      <c r="M10" s="19"/>
      <c r="N10" s="19"/>
      <c r="O10" s="23"/>
      <c r="P10" s="22"/>
      <c r="Q10" s="22"/>
      <c r="R10" s="22"/>
    </row>
    <row r="11" spans="1:20" ht="18.75">
      <c r="A11" s="22"/>
      <c r="B11" s="84" t="s">
        <v>22</v>
      </c>
      <c r="C11" s="165">
        <v>1</v>
      </c>
      <c r="D11" s="166">
        <v>4</v>
      </c>
      <c r="E11" s="164">
        <v>50</v>
      </c>
      <c r="F11" s="81"/>
      <c r="G11" s="81"/>
      <c r="H11" s="82"/>
      <c r="I11" s="73"/>
      <c r="J11" s="57"/>
      <c r="K11" s="56"/>
      <c r="L11" s="55"/>
      <c r="M11" s="5"/>
      <c r="N11" s="20"/>
      <c r="O11" s="20"/>
      <c r="P11" s="20"/>
      <c r="Q11" s="22"/>
      <c r="R11" s="22"/>
    </row>
    <row r="12" spans="1:20" ht="18">
      <c r="A12" s="22"/>
      <c r="B12" s="81"/>
      <c r="C12" s="167"/>
      <c r="D12" s="168"/>
      <c r="E12" s="85"/>
      <c r="F12" s="81"/>
      <c r="G12" s="81"/>
      <c r="H12" s="82"/>
      <c r="I12" s="73"/>
      <c r="J12" s="55"/>
      <c r="K12" s="56"/>
      <c r="L12" s="55"/>
      <c r="M12" s="3"/>
      <c r="N12" s="3"/>
      <c r="O12" s="3"/>
      <c r="P12" s="3"/>
      <c r="Q12" s="22"/>
      <c r="R12" s="22"/>
    </row>
    <row r="13" spans="1:20" ht="18">
      <c r="A13" s="22"/>
      <c r="B13" s="86" t="s">
        <v>0</v>
      </c>
      <c r="C13" s="167"/>
      <c r="D13" s="168"/>
      <c r="E13" s="85"/>
      <c r="F13" s="81"/>
      <c r="G13" s="81"/>
      <c r="H13" s="82"/>
      <c r="I13" s="73"/>
      <c r="J13" s="55"/>
      <c r="K13" s="56"/>
      <c r="L13" s="55"/>
      <c r="M13" s="22"/>
      <c r="N13" s="22"/>
      <c r="O13" s="22"/>
      <c r="P13" s="22"/>
      <c r="Q13" s="22"/>
      <c r="R13" s="22"/>
      <c r="S13" s="1"/>
      <c r="T13" s="1"/>
    </row>
    <row r="14" spans="1:20" ht="15" customHeight="1">
      <c r="A14" s="22"/>
      <c r="B14" s="87" t="s">
        <v>2</v>
      </c>
      <c r="C14" s="169">
        <v>1</v>
      </c>
      <c r="D14" s="166">
        <v>4</v>
      </c>
      <c r="E14" s="81"/>
      <c r="F14" s="178">
        <v>1800</v>
      </c>
      <c r="G14" s="81"/>
      <c r="H14" s="81"/>
      <c r="I14" s="73"/>
      <c r="J14" s="55"/>
      <c r="K14" s="56"/>
      <c r="L14" s="55"/>
      <c r="M14" s="22"/>
      <c r="N14" s="22"/>
      <c r="O14" s="22"/>
      <c r="P14" s="22"/>
      <c r="Q14" s="3"/>
      <c r="R14" s="3"/>
      <c r="S14" s="3"/>
      <c r="T14" s="4"/>
    </row>
    <row r="15" spans="1:20" ht="18.75">
      <c r="A15" s="22"/>
      <c r="B15" s="87" t="s">
        <v>6</v>
      </c>
      <c r="C15" s="166">
        <v>1</v>
      </c>
      <c r="D15" s="166">
        <v>4</v>
      </c>
      <c r="E15" s="81"/>
      <c r="F15" s="178">
        <v>200</v>
      </c>
      <c r="G15" s="81"/>
      <c r="H15" s="81"/>
      <c r="I15" s="73"/>
      <c r="J15" s="55"/>
      <c r="K15" s="60"/>
      <c r="L15" s="55"/>
      <c r="M15" s="22"/>
      <c r="N15" s="22"/>
      <c r="O15" s="22"/>
      <c r="P15" s="22"/>
      <c r="Q15" s="3"/>
      <c r="R15" s="3"/>
      <c r="S15" s="3"/>
      <c r="T15" s="5"/>
    </row>
    <row r="16" spans="1:20" ht="18.75">
      <c r="A16" s="22"/>
      <c r="B16" s="88" t="s">
        <v>5</v>
      </c>
      <c r="C16" s="166">
        <v>1</v>
      </c>
      <c r="D16" s="166">
        <v>2</v>
      </c>
      <c r="E16" s="81"/>
      <c r="F16" s="178">
        <v>1000</v>
      </c>
      <c r="G16" s="81"/>
      <c r="H16" s="81"/>
      <c r="I16" s="73"/>
      <c r="J16" s="55"/>
      <c r="K16" s="60"/>
      <c r="L16" s="55"/>
      <c r="M16" s="22"/>
      <c r="N16" s="22"/>
      <c r="O16" s="22"/>
      <c r="P16" s="22"/>
      <c r="Q16" s="3"/>
      <c r="R16" s="8"/>
      <c r="S16" s="8"/>
      <c r="T16" s="9"/>
    </row>
    <row r="17" spans="1:22" ht="18">
      <c r="A17" s="22"/>
      <c r="B17" s="89" t="s">
        <v>3</v>
      </c>
      <c r="C17" s="170">
        <v>1</v>
      </c>
      <c r="D17" s="166">
        <v>0.2</v>
      </c>
      <c r="E17" s="163">
        <v>200</v>
      </c>
      <c r="F17" s="81"/>
      <c r="G17" s="81"/>
      <c r="H17" s="82"/>
      <c r="I17" s="73"/>
      <c r="J17" s="52"/>
      <c r="K17" s="51"/>
      <c r="L17" s="55"/>
      <c r="M17" s="14"/>
      <c r="N17" s="17"/>
      <c r="O17" s="14"/>
      <c r="P17" s="17"/>
      <c r="Q17" s="3"/>
      <c r="R17" s="3"/>
      <c r="S17" s="3"/>
      <c r="T17" s="5"/>
    </row>
    <row r="18" spans="1:22" ht="18.75">
      <c r="A18" s="22"/>
      <c r="B18" s="90" t="s">
        <v>4</v>
      </c>
      <c r="C18" s="166">
        <v>1</v>
      </c>
      <c r="D18" s="166">
        <v>0.2</v>
      </c>
      <c r="E18" s="163">
        <v>250</v>
      </c>
      <c r="F18" s="81"/>
      <c r="G18" s="81"/>
      <c r="H18" s="82"/>
      <c r="I18" s="73"/>
      <c r="J18" s="52"/>
      <c r="K18" s="60"/>
      <c r="L18" s="55"/>
      <c r="M18" s="22"/>
      <c r="N18" s="22"/>
      <c r="O18" s="22"/>
      <c r="P18" s="22"/>
      <c r="Q18" s="3"/>
      <c r="R18" s="3"/>
      <c r="S18" s="3"/>
      <c r="T18" s="5"/>
    </row>
    <row r="19" spans="1:22" ht="18.75">
      <c r="A19" s="22"/>
      <c r="B19" s="90" t="s">
        <v>31</v>
      </c>
      <c r="C19" s="170">
        <v>1</v>
      </c>
      <c r="D19" s="166">
        <v>3</v>
      </c>
      <c r="E19" s="163">
        <v>14</v>
      </c>
      <c r="F19" s="81"/>
      <c r="G19" s="81"/>
      <c r="H19" s="82"/>
      <c r="I19" s="73"/>
      <c r="J19" s="52"/>
      <c r="K19" s="60"/>
      <c r="L19" s="55"/>
      <c r="M19" s="22"/>
      <c r="N19" s="22"/>
      <c r="O19" s="22"/>
      <c r="P19" s="22"/>
      <c r="Q19" s="3"/>
      <c r="R19" s="3"/>
      <c r="S19" s="2"/>
      <c r="T19" s="2"/>
    </row>
    <row r="20" spans="1:22" ht="18">
      <c r="A20" s="22"/>
      <c r="B20" s="88" t="s">
        <v>21</v>
      </c>
      <c r="C20" s="166">
        <v>1</v>
      </c>
      <c r="D20" s="166">
        <v>0.25</v>
      </c>
      <c r="E20" s="163">
        <v>600</v>
      </c>
      <c r="F20" s="81"/>
      <c r="G20" s="81"/>
      <c r="H20" s="82"/>
      <c r="I20" s="73"/>
      <c r="J20" s="52"/>
      <c r="K20" s="60"/>
      <c r="L20" s="55"/>
      <c r="M20" s="22"/>
      <c r="N20" s="22"/>
      <c r="O20" s="22"/>
      <c r="P20" s="22"/>
      <c r="Q20" s="22"/>
      <c r="R20" s="22"/>
      <c r="S20" s="1"/>
      <c r="T20" s="1"/>
      <c r="U20" s="1"/>
      <c r="V20" s="1"/>
    </row>
    <row r="21" spans="1:22" ht="18">
      <c r="A21" s="22"/>
      <c r="B21" s="81"/>
      <c r="C21" s="171"/>
      <c r="D21" s="168"/>
      <c r="E21" s="176"/>
      <c r="F21" s="81"/>
      <c r="G21" s="81"/>
      <c r="H21" s="85"/>
      <c r="I21" s="73"/>
      <c r="J21" s="57"/>
      <c r="K21" s="60"/>
      <c r="L21" s="54"/>
      <c r="M21" s="22"/>
      <c r="N21" s="22"/>
      <c r="O21" s="22"/>
      <c r="P21" s="22"/>
      <c r="Q21" s="22"/>
      <c r="R21" s="22"/>
      <c r="U21" s="4"/>
      <c r="V21" s="4"/>
    </row>
    <row r="22" spans="1:22" ht="18.75">
      <c r="A22" s="22"/>
      <c r="B22" s="91" t="s">
        <v>8</v>
      </c>
      <c r="C22" s="172"/>
      <c r="D22" s="168"/>
      <c r="E22" s="176"/>
      <c r="F22" s="81"/>
      <c r="G22" s="81"/>
      <c r="H22" s="85"/>
      <c r="I22" s="73"/>
      <c r="J22" s="55"/>
      <c r="K22" s="60"/>
      <c r="L22" s="54"/>
      <c r="M22" s="22"/>
      <c r="N22" s="22"/>
      <c r="O22" s="22"/>
      <c r="P22" s="22"/>
      <c r="Q22" s="22"/>
      <c r="R22" s="22"/>
      <c r="U22" s="6"/>
      <c r="V22" s="7"/>
    </row>
    <row r="23" spans="1:22" ht="18.75">
      <c r="A23" s="22"/>
      <c r="B23" s="90" t="s">
        <v>28</v>
      </c>
      <c r="C23" s="166">
        <v>1</v>
      </c>
      <c r="D23" s="166">
        <v>1.8</v>
      </c>
      <c r="E23" s="177"/>
      <c r="F23" s="81"/>
      <c r="G23" s="178">
        <v>400</v>
      </c>
      <c r="H23" s="85"/>
      <c r="I23" s="81"/>
      <c r="K23" s="60"/>
      <c r="L23" s="54"/>
      <c r="M23" s="22"/>
      <c r="N23" s="22"/>
      <c r="O23" s="22"/>
      <c r="P23" s="22"/>
      <c r="Q23" s="22"/>
      <c r="R23" s="22"/>
      <c r="U23" s="10"/>
      <c r="V23" s="11"/>
    </row>
    <row r="24" spans="1:22" ht="18">
      <c r="A24" s="22"/>
      <c r="B24" s="90" t="s">
        <v>7</v>
      </c>
      <c r="C24" s="166">
        <v>1</v>
      </c>
      <c r="D24" s="166">
        <v>1.6</v>
      </c>
      <c r="E24" s="177"/>
      <c r="F24" s="81"/>
      <c r="G24" s="178">
        <v>300</v>
      </c>
      <c r="H24" s="85"/>
      <c r="I24" s="81"/>
      <c r="K24" s="60"/>
      <c r="L24" s="54"/>
      <c r="M24" s="22"/>
      <c r="N24" s="22"/>
      <c r="O24" s="22"/>
      <c r="P24" s="22"/>
      <c r="Q24" s="14"/>
      <c r="R24" s="17"/>
      <c r="S24" s="9"/>
      <c r="T24" s="9"/>
      <c r="U24" s="5"/>
      <c r="V24" s="12"/>
    </row>
    <row r="25" spans="1:22" ht="18">
      <c r="A25" s="22"/>
      <c r="B25" s="80" t="s">
        <v>10</v>
      </c>
      <c r="C25" s="166">
        <v>1</v>
      </c>
      <c r="D25" s="166">
        <v>6</v>
      </c>
      <c r="E25" s="177"/>
      <c r="F25" s="81"/>
      <c r="G25" s="178">
        <v>1200</v>
      </c>
      <c r="H25" s="85"/>
      <c r="I25" s="81"/>
      <c r="K25" s="60"/>
      <c r="L25" s="54"/>
      <c r="M25" s="22"/>
      <c r="N25" s="22"/>
      <c r="O25" s="22"/>
      <c r="P25" s="22"/>
      <c r="Q25" s="22"/>
      <c r="R25" s="22"/>
      <c r="U25" s="5"/>
      <c r="V25" s="12"/>
    </row>
    <row r="26" spans="1:22" ht="18.75">
      <c r="A26" s="22"/>
      <c r="B26" s="80" t="s">
        <v>32</v>
      </c>
      <c r="C26" s="166">
        <v>1</v>
      </c>
      <c r="D26" s="166">
        <v>0.1</v>
      </c>
      <c r="E26" s="163">
        <v>10</v>
      </c>
      <c r="F26" s="81"/>
      <c r="G26" s="81"/>
      <c r="H26" s="85"/>
      <c r="I26" s="73"/>
      <c r="J26" s="52"/>
      <c r="K26" s="60"/>
      <c r="L26" s="54"/>
      <c r="M26" s="22"/>
      <c r="N26" s="22"/>
      <c r="O26" s="22"/>
      <c r="P26" s="22"/>
      <c r="Q26" s="22"/>
      <c r="R26" s="22"/>
      <c r="U26" s="2"/>
      <c r="V26" s="13"/>
    </row>
    <row r="27" spans="1:22" ht="18">
      <c r="A27" s="22"/>
      <c r="B27" s="80" t="s">
        <v>11</v>
      </c>
      <c r="C27" s="166">
        <v>1</v>
      </c>
      <c r="D27" s="166">
        <v>0.2</v>
      </c>
      <c r="E27" s="163">
        <v>1000</v>
      </c>
      <c r="F27" s="81"/>
      <c r="G27" s="81"/>
      <c r="H27" s="85"/>
      <c r="I27" s="73"/>
      <c r="J27" s="52"/>
      <c r="K27" s="52"/>
      <c r="L27" s="54"/>
      <c r="M27" s="24"/>
      <c r="N27" s="29"/>
      <c r="O27" s="22"/>
      <c r="P27" s="22"/>
      <c r="Q27" s="22"/>
      <c r="R27" s="22"/>
      <c r="U27" s="199"/>
      <c r="V27" s="199"/>
    </row>
    <row r="28" spans="1:22" ht="18">
      <c r="A28" s="22"/>
      <c r="B28" s="81"/>
      <c r="C28" s="172"/>
      <c r="D28" s="168"/>
      <c r="E28" s="85"/>
      <c r="F28" s="81"/>
      <c r="G28" s="81"/>
      <c r="H28" s="85"/>
      <c r="I28" s="73"/>
      <c r="J28" s="55"/>
      <c r="K28" s="60"/>
      <c r="L28" s="54"/>
      <c r="M28" s="22"/>
      <c r="N28" s="22"/>
      <c r="O28" s="22"/>
      <c r="P28" s="22"/>
      <c r="Q28" s="22"/>
      <c r="R28" s="22"/>
      <c r="U28" s="9"/>
      <c r="V28" s="15"/>
    </row>
    <row r="29" spans="1:22" ht="18">
      <c r="A29" s="22"/>
      <c r="B29" s="92" t="s">
        <v>12</v>
      </c>
      <c r="C29" s="172"/>
      <c r="D29" s="168"/>
      <c r="E29" s="85"/>
      <c r="F29" s="81"/>
      <c r="G29" s="81"/>
      <c r="H29" s="85"/>
      <c r="I29" s="73"/>
      <c r="J29" s="55"/>
      <c r="K29" s="60"/>
      <c r="L29" s="54"/>
      <c r="M29" s="22"/>
      <c r="N29" s="22"/>
      <c r="O29" s="22"/>
      <c r="P29" s="22"/>
      <c r="Q29" s="22"/>
      <c r="R29" s="22"/>
      <c r="U29" s="9"/>
      <c r="V29" s="9"/>
    </row>
    <row r="30" spans="1:22" ht="18">
      <c r="A30" s="22"/>
      <c r="B30" s="80" t="s">
        <v>32</v>
      </c>
      <c r="C30" s="166">
        <v>1</v>
      </c>
      <c r="D30" s="166">
        <v>0.2</v>
      </c>
      <c r="E30" s="81"/>
      <c r="F30" s="81"/>
      <c r="G30" s="81"/>
      <c r="H30" s="163">
        <v>14</v>
      </c>
      <c r="I30" s="81"/>
      <c r="J30" s="52"/>
      <c r="K30" s="60"/>
      <c r="L30" s="54"/>
      <c r="M30" s="22"/>
      <c r="N30" s="22"/>
      <c r="O30" s="22"/>
      <c r="P30" s="22"/>
      <c r="Q30" s="22"/>
      <c r="R30" s="22"/>
      <c r="U30" s="9"/>
      <c r="V30" s="16"/>
    </row>
    <row r="31" spans="1:22" ht="18">
      <c r="A31" s="22"/>
      <c r="B31" s="80" t="s">
        <v>33</v>
      </c>
      <c r="C31" s="166">
        <v>2</v>
      </c>
      <c r="D31" s="166">
        <v>1.2</v>
      </c>
      <c r="E31" s="81"/>
      <c r="F31" s="81"/>
      <c r="G31" s="81"/>
      <c r="H31" s="163">
        <v>20</v>
      </c>
      <c r="I31" s="81"/>
      <c r="J31" s="52"/>
      <c r="K31" s="60"/>
      <c r="L31" s="54"/>
      <c r="M31" s="22"/>
      <c r="N31" s="22"/>
      <c r="O31" s="22"/>
      <c r="P31" s="22"/>
      <c r="Q31" s="22"/>
      <c r="R31" s="22"/>
      <c r="S31" s="22"/>
      <c r="T31" s="22"/>
      <c r="U31" s="9"/>
      <c r="V31" s="16"/>
    </row>
    <row r="32" spans="1:22" ht="18">
      <c r="A32" s="22"/>
      <c r="B32" s="80" t="s">
        <v>1</v>
      </c>
      <c r="C32" s="166">
        <v>1</v>
      </c>
      <c r="D32" s="166">
        <v>2.4</v>
      </c>
      <c r="E32" s="81"/>
      <c r="F32" s="81"/>
      <c r="G32" s="81"/>
      <c r="H32" s="163">
        <v>200</v>
      </c>
      <c r="I32" s="81"/>
      <c r="J32" s="52"/>
      <c r="K32" s="60"/>
      <c r="L32" s="54"/>
      <c r="M32" s="22"/>
      <c r="N32" s="22"/>
      <c r="O32" s="22"/>
      <c r="P32" s="22"/>
      <c r="Q32" s="22"/>
      <c r="R32" s="22"/>
      <c r="S32" s="22"/>
      <c r="T32" s="22"/>
    </row>
    <row r="33" spans="1:20" ht="18">
      <c r="A33" s="22"/>
      <c r="B33" s="80" t="s">
        <v>22</v>
      </c>
      <c r="C33" s="166">
        <v>1</v>
      </c>
      <c r="D33" s="166">
        <v>0.5</v>
      </c>
      <c r="E33" s="81"/>
      <c r="F33" s="81"/>
      <c r="G33" s="81"/>
      <c r="H33" s="163">
        <v>50</v>
      </c>
      <c r="I33" s="81"/>
      <c r="J33" s="52"/>
      <c r="K33" s="52"/>
      <c r="L33" s="54"/>
      <c r="M33" s="18"/>
      <c r="N33" s="18"/>
      <c r="O33" s="18"/>
      <c r="P33" s="30"/>
      <c r="Q33" s="24"/>
      <c r="R33" s="18"/>
      <c r="S33" s="18"/>
      <c r="T33" s="22"/>
    </row>
    <row r="34" spans="1:20" ht="19.5" customHeight="1">
      <c r="A34" s="22"/>
      <c r="B34" s="93" t="s">
        <v>23</v>
      </c>
      <c r="C34" s="166">
        <v>1</v>
      </c>
      <c r="D34" s="166">
        <v>12</v>
      </c>
      <c r="E34" s="81"/>
      <c r="F34" s="81"/>
      <c r="G34" s="81"/>
      <c r="H34" s="163">
        <v>50</v>
      </c>
      <c r="I34" s="81"/>
      <c r="J34" s="52"/>
      <c r="K34" s="51"/>
      <c r="L34" s="54"/>
      <c r="M34" s="25"/>
      <c r="N34" s="24"/>
      <c r="O34" s="31"/>
      <c r="P34" s="21"/>
      <c r="Q34" s="26"/>
      <c r="R34" s="31"/>
      <c r="S34" s="26"/>
      <c r="T34" s="22"/>
    </row>
    <row r="35" spans="1:20" ht="18">
      <c r="A35" s="22"/>
      <c r="B35" s="92" t="s">
        <v>13</v>
      </c>
      <c r="C35" s="172"/>
      <c r="D35" s="168"/>
      <c r="E35" s="85"/>
      <c r="F35" s="81"/>
      <c r="G35" s="81"/>
      <c r="H35" s="179"/>
      <c r="I35" s="81"/>
      <c r="J35" s="55"/>
      <c r="K35" s="51"/>
      <c r="L35" s="54"/>
      <c r="M35" s="25"/>
      <c r="N35" s="24"/>
      <c r="O35" s="31"/>
      <c r="P35" s="21"/>
      <c r="Q35" s="26"/>
      <c r="R35" s="31"/>
      <c r="S35" s="26"/>
      <c r="T35" s="22"/>
    </row>
    <row r="36" spans="1:20" ht="18">
      <c r="A36" s="22"/>
      <c r="B36" s="80" t="s">
        <v>32</v>
      </c>
      <c r="C36" s="166">
        <v>1</v>
      </c>
      <c r="D36" s="166">
        <v>1</v>
      </c>
      <c r="E36" s="81"/>
      <c r="F36" s="81"/>
      <c r="G36" s="81"/>
      <c r="H36" s="163">
        <v>14</v>
      </c>
      <c r="I36" s="81"/>
      <c r="J36" s="52"/>
      <c r="K36" s="51"/>
      <c r="L36" s="54"/>
      <c r="M36" s="25"/>
      <c r="N36" s="24"/>
      <c r="O36" s="31"/>
      <c r="P36" s="21"/>
      <c r="Q36" s="26"/>
      <c r="R36" s="31"/>
      <c r="S36" s="26"/>
      <c r="T36" s="22"/>
    </row>
    <row r="37" spans="1:20" ht="18">
      <c r="A37" s="22"/>
      <c r="B37" s="80" t="s">
        <v>33</v>
      </c>
      <c r="C37" s="166">
        <v>2</v>
      </c>
      <c r="D37" s="166">
        <v>3</v>
      </c>
      <c r="E37" s="81"/>
      <c r="F37" s="81"/>
      <c r="G37" s="81"/>
      <c r="H37" s="163">
        <v>20</v>
      </c>
      <c r="I37" s="81"/>
      <c r="J37" s="52"/>
      <c r="K37" s="51"/>
      <c r="L37" s="54"/>
      <c r="M37" s="25"/>
      <c r="N37" s="24"/>
      <c r="O37" s="31"/>
      <c r="P37" s="21"/>
      <c r="Q37" s="26"/>
      <c r="R37" s="31"/>
      <c r="S37" s="26"/>
      <c r="T37" s="22"/>
    </row>
    <row r="38" spans="1:20" ht="18">
      <c r="A38" s="22"/>
      <c r="B38" s="80" t="s">
        <v>1</v>
      </c>
      <c r="C38" s="166">
        <v>1</v>
      </c>
      <c r="D38" s="166">
        <v>3</v>
      </c>
      <c r="E38" s="81"/>
      <c r="F38" s="81"/>
      <c r="G38" s="81"/>
      <c r="H38" s="163">
        <v>200</v>
      </c>
      <c r="I38" s="81"/>
      <c r="J38" s="52"/>
      <c r="K38" s="51"/>
      <c r="L38" s="54"/>
      <c r="M38" s="25"/>
      <c r="N38" s="24"/>
      <c r="O38" s="31"/>
      <c r="P38" s="21"/>
      <c r="Q38" s="26"/>
      <c r="R38" s="31"/>
      <c r="S38" s="26"/>
      <c r="T38" s="22"/>
    </row>
    <row r="39" spans="1:20" ht="18">
      <c r="A39" s="22"/>
      <c r="B39" s="80"/>
      <c r="C39" s="172"/>
      <c r="D39" s="168"/>
      <c r="E39" s="85"/>
      <c r="F39" s="81"/>
      <c r="G39" s="81"/>
      <c r="H39" s="85"/>
      <c r="I39" s="73"/>
      <c r="J39" s="55"/>
      <c r="K39" s="51"/>
      <c r="L39" s="54"/>
      <c r="M39" s="25"/>
      <c r="N39" s="24"/>
      <c r="O39" s="31"/>
      <c r="P39" s="21"/>
      <c r="Q39" s="26"/>
      <c r="R39" s="31"/>
      <c r="S39" s="26"/>
      <c r="T39" s="22"/>
    </row>
    <row r="40" spans="1:20" ht="18">
      <c r="A40" s="22"/>
      <c r="B40" s="91" t="s">
        <v>8</v>
      </c>
      <c r="C40" s="172"/>
      <c r="D40" s="168"/>
      <c r="E40" s="85"/>
      <c r="F40" s="81"/>
      <c r="G40" s="81"/>
      <c r="H40" s="85"/>
      <c r="I40" s="73"/>
      <c r="J40" s="55"/>
      <c r="K40" s="51"/>
      <c r="L40" s="54"/>
      <c r="M40" s="25"/>
      <c r="N40" s="24"/>
      <c r="O40" s="31"/>
      <c r="P40" s="21"/>
      <c r="Q40" s="26"/>
      <c r="R40" s="31"/>
      <c r="S40" s="26"/>
      <c r="T40" s="22"/>
    </row>
    <row r="41" spans="1:20" ht="18">
      <c r="A41" s="22"/>
      <c r="B41" s="80" t="s">
        <v>34</v>
      </c>
      <c r="C41" s="166">
        <v>4</v>
      </c>
      <c r="D41" s="166">
        <v>0.1</v>
      </c>
      <c r="E41" s="163">
        <v>40</v>
      </c>
      <c r="F41" s="81"/>
      <c r="G41" s="81"/>
      <c r="H41" s="85"/>
      <c r="I41" s="73"/>
      <c r="J41" s="52"/>
      <c r="K41" s="51"/>
      <c r="L41" s="54"/>
      <c r="M41" s="25"/>
      <c r="N41" s="24"/>
      <c r="O41" s="31"/>
      <c r="P41" s="21"/>
      <c r="Q41" s="26"/>
      <c r="R41" s="31"/>
      <c r="S41" s="26"/>
      <c r="T41" s="22"/>
    </row>
    <row r="42" spans="1:20" ht="18">
      <c r="A42" s="22"/>
      <c r="B42" s="80" t="s">
        <v>14</v>
      </c>
      <c r="C42" s="166">
        <v>1</v>
      </c>
      <c r="D42" s="166">
        <v>0.3</v>
      </c>
      <c r="E42" s="163">
        <v>1200</v>
      </c>
      <c r="F42" s="81"/>
      <c r="G42" s="81"/>
      <c r="H42" s="85"/>
      <c r="I42" s="73"/>
      <c r="J42" s="52"/>
      <c r="K42" s="51"/>
      <c r="L42" s="54"/>
      <c r="M42" s="25"/>
      <c r="N42" s="24"/>
      <c r="O42" s="31"/>
      <c r="P42" s="21"/>
      <c r="Q42" s="26"/>
      <c r="R42" s="31"/>
      <c r="S42" s="26"/>
      <c r="T42" s="22"/>
    </row>
    <row r="43" spans="1:20" ht="18">
      <c r="A43" s="22"/>
      <c r="B43" s="80"/>
      <c r="C43" s="172"/>
      <c r="D43" s="168"/>
      <c r="E43" s="85"/>
      <c r="F43" s="81"/>
      <c r="G43" s="81"/>
      <c r="H43" s="85"/>
      <c r="I43" s="73"/>
      <c r="J43" s="52"/>
      <c r="K43" s="51"/>
      <c r="L43" s="54"/>
      <c r="M43" s="25"/>
      <c r="N43" s="24"/>
      <c r="O43" s="31"/>
      <c r="P43" s="21"/>
      <c r="Q43" s="26"/>
      <c r="R43" s="31"/>
      <c r="S43" s="26"/>
      <c r="T43" s="22"/>
    </row>
    <row r="44" spans="1:20" ht="18">
      <c r="A44" s="22"/>
      <c r="B44" s="92" t="s">
        <v>15</v>
      </c>
      <c r="C44" s="172"/>
      <c r="D44" s="168"/>
      <c r="E44" s="85"/>
      <c r="F44" s="81"/>
      <c r="G44" s="81"/>
      <c r="H44" s="85"/>
      <c r="I44" s="73"/>
      <c r="J44" s="52"/>
      <c r="K44" s="51"/>
      <c r="L44" s="54"/>
      <c r="M44" s="25"/>
      <c r="N44" s="24"/>
      <c r="O44" s="31"/>
      <c r="P44" s="21"/>
      <c r="Q44" s="26"/>
      <c r="R44" s="31"/>
      <c r="S44" s="26"/>
      <c r="T44" s="22"/>
    </row>
    <row r="45" spans="1:20" ht="18">
      <c r="A45" s="22"/>
      <c r="B45" s="80" t="s">
        <v>16</v>
      </c>
      <c r="C45" s="166">
        <v>1</v>
      </c>
      <c r="D45" s="166">
        <v>0.6</v>
      </c>
      <c r="E45" s="163">
        <v>500</v>
      </c>
      <c r="F45" s="81"/>
      <c r="G45" s="81"/>
      <c r="H45" s="85"/>
      <c r="I45" s="73"/>
      <c r="K45" s="52"/>
      <c r="L45" s="54"/>
      <c r="M45" s="25"/>
      <c r="N45" s="24"/>
      <c r="O45" s="31"/>
      <c r="P45" s="21"/>
      <c r="Q45" s="26"/>
      <c r="R45" s="31"/>
      <c r="S45" s="26"/>
      <c r="T45" s="22"/>
    </row>
    <row r="46" spans="1:20" ht="18">
      <c r="A46" s="22"/>
      <c r="B46" s="80" t="s">
        <v>17</v>
      </c>
      <c r="C46" s="166">
        <v>1</v>
      </c>
      <c r="D46" s="166">
        <v>24</v>
      </c>
      <c r="E46" s="81"/>
      <c r="F46" s="81"/>
      <c r="G46" s="81"/>
      <c r="H46" s="85"/>
      <c r="I46" s="180">
        <v>50</v>
      </c>
      <c r="K46" s="52"/>
      <c r="L46" s="54"/>
      <c r="M46" s="32"/>
      <c r="N46" s="24"/>
      <c r="O46" s="31"/>
      <c r="P46" s="21"/>
      <c r="Q46" s="26"/>
      <c r="R46" s="31"/>
      <c r="S46" s="26"/>
      <c r="T46" s="22"/>
    </row>
    <row r="47" spans="1:20" ht="18">
      <c r="A47" s="22"/>
      <c r="B47" s="80" t="s">
        <v>35</v>
      </c>
      <c r="C47" s="166">
        <v>12</v>
      </c>
      <c r="D47" s="166">
        <v>24</v>
      </c>
      <c r="E47" s="81"/>
      <c r="F47" s="81"/>
      <c r="G47" s="81"/>
      <c r="H47" s="85"/>
      <c r="I47" s="180">
        <v>5</v>
      </c>
      <c r="K47" s="52"/>
      <c r="L47" s="54"/>
      <c r="M47" s="32"/>
      <c r="N47" s="24"/>
      <c r="O47" s="31"/>
      <c r="P47" s="21"/>
      <c r="Q47" s="26"/>
      <c r="R47" s="31"/>
      <c r="S47" s="26"/>
      <c r="T47" s="22"/>
    </row>
    <row r="48" spans="1:20" ht="18">
      <c r="A48" s="22"/>
      <c r="B48" s="80" t="s">
        <v>19</v>
      </c>
      <c r="C48" s="173">
        <v>1</v>
      </c>
      <c r="D48" s="166">
        <v>24</v>
      </c>
      <c r="E48" s="81"/>
      <c r="F48" s="81"/>
      <c r="G48" s="81"/>
      <c r="H48" s="85"/>
      <c r="I48" s="180">
        <v>50</v>
      </c>
      <c r="K48" s="52"/>
      <c r="L48" s="54"/>
      <c r="M48" s="32"/>
      <c r="N48" s="24"/>
      <c r="O48" s="31"/>
      <c r="P48" s="21"/>
      <c r="Q48" s="26"/>
      <c r="R48" s="31"/>
      <c r="S48" s="26"/>
      <c r="T48" s="22"/>
    </row>
    <row r="49" spans="1:20" ht="18">
      <c r="A49" s="22"/>
      <c r="B49" s="94" t="s">
        <v>18</v>
      </c>
      <c r="C49" s="174">
        <v>1</v>
      </c>
      <c r="D49" s="175">
        <v>20</v>
      </c>
      <c r="E49" s="95"/>
      <c r="F49" s="95"/>
      <c r="G49" s="95"/>
      <c r="H49" s="96"/>
      <c r="I49" s="181">
        <v>3500</v>
      </c>
      <c r="K49" s="52"/>
      <c r="L49" s="54"/>
      <c r="M49" s="33"/>
      <c r="N49" s="33"/>
      <c r="O49" s="33"/>
      <c r="P49" s="34"/>
      <c r="Q49" s="35"/>
      <c r="R49" s="24"/>
      <c r="S49" s="26"/>
      <c r="T49" s="22"/>
    </row>
    <row r="50" spans="1:20" ht="18">
      <c r="A50" s="22"/>
      <c r="B50" s="22"/>
      <c r="K50" s="61"/>
      <c r="L50" s="54"/>
      <c r="M50" s="22"/>
      <c r="N50" s="22"/>
      <c r="O50" s="22"/>
      <c r="P50" s="22"/>
      <c r="Q50" s="22"/>
      <c r="R50" s="22"/>
      <c r="S50" s="22"/>
      <c r="T50" s="22"/>
    </row>
    <row r="51" spans="1:20" ht="18">
      <c r="A51" s="22"/>
      <c r="B51" s="68" t="s">
        <v>38</v>
      </c>
      <c r="C51" s="69"/>
      <c r="D51" s="70"/>
      <c r="E51" s="182">
        <f>SUM(E8:E49)</f>
        <v>4084</v>
      </c>
      <c r="F51" s="183">
        <f>SUM(F8:F49)</f>
        <v>3000</v>
      </c>
      <c r="G51" s="183">
        <f>SUM(G8:G49)</f>
        <v>1900</v>
      </c>
      <c r="H51" s="183">
        <f>SUM(H8:H49)</f>
        <v>568</v>
      </c>
      <c r="I51" s="184">
        <f>SUM(I8:I49)</f>
        <v>3605</v>
      </c>
      <c r="J51" s="53"/>
      <c r="K51" s="52"/>
      <c r="L51" s="61"/>
      <c r="M51" s="22"/>
      <c r="N51" s="22"/>
      <c r="O51" s="22"/>
      <c r="P51" s="22"/>
      <c r="Q51" s="22"/>
      <c r="R51" s="22"/>
      <c r="S51" s="22"/>
      <c r="T51" s="22"/>
    </row>
    <row r="52" spans="1:20" ht="18">
      <c r="A52" s="22"/>
      <c r="B52" s="71"/>
      <c r="C52" s="71"/>
      <c r="D52" s="72" t="s">
        <v>43</v>
      </c>
      <c r="E52" s="185">
        <v>38</v>
      </c>
      <c r="F52" s="185">
        <v>80</v>
      </c>
      <c r="G52" s="185">
        <v>80</v>
      </c>
      <c r="H52" s="186">
        <v>80</v>
      </c>
      <c r="I52" s="186">
        <v>80</v>
      </c>
      <c r="J52" s="57"/>
      <c r="K52" s="61"/>
      <c r="L52" s="61"/>
      <c r="M52" s="22"/>
      <c r="N52" s="22"/>
      <c r="O52" s="22"/>
      <c r="P52" s="22"/>
      <c r="Q52" s="22"/>
      <c r="R52" s="22"/>
      <c r="S52" s="22"/>
      <c r="T52" s="22"/>
    </row>
    <row r="53" spans="1:20" ht="18">
      <c r="A53" s="22"/>
      <c r="B53" s="74" t="s">
        <v>39</v>
      </c>
      <c r="C53" s="71"/>
      <c r="D53" s="72" t="s">
        <v>40</v>
      </c>
      <c r="E53" s="187">
        <f>E51*E52/100</f>
        <v>1551.92</v>
      </c>
      <c r="F53" s="187">
        <f>E53</f>
        <v>1551.92</v>
      </c>
      <c r="G53" s="187">
        <f t="shared" ref="G53:I53" si="0">F53</f>
        <v>1551.92</v>
      </c>
      <c r="H53" s="187">
        <f t="shared" si="0"/>
        <v>1551.92</v>
      </c>
      <c r="I53" s="187">
        <f t="shared" si="0"/>
        <v>1551.92</v>
      </c>
      <c r="J53" s="66"/>
      <c r="K53" s="62"/>
      <c r="L53" s="62"/>
      <c r="M53" s="34"/>
      <c r="N53" s="16"/>
      <c r="O53" s="36"/>
      <c r="P53" s="37"/>
      <c r="Q53" s="38"/>
      <c r="R53" s="22"/>
      <c r="S53" s="22"/>
      <c r="T53" s="22"/>
    </row>
    <row r="54" spans="1:20" ht="18">
      <c r="A54" s="22"/>
      <c r="B54" s="76" t="s">
        <v>24</v>
      </c>
      <c r="C54" s="77"/>
      <c r="D54" s="78" t="s">
        <v>40</v>
      </c>
      <c r="E54" s="188"/>
      <c r="F54" s="189">
        <f>F51*F52/100</f>
        <v>2400</v>
      </c>
      <c r="G54" s="189">
        <f>G51*G52/100</f>
        <v>1520</v>
      </c>
      <c r="H54" s="189">
        <f>H51*H52/100</f>
        <v>454.4</v>
      </c>
      <c r="I54" s="189">
        <f>I51*I52/100</f>
        <v>2884</v>
      </c>
      <c r="J54" s="55"/>
      <c r="K54" s="61"/>
      <c r="L54" s="63"/>
      <c r="M54" s="34"/>
      <c r="N54" s="40"/>
      <c r="O54" s="41"/>
      <c r="P54" s="42"/>
      <c r="Q54" s="43"/>
      <c r="R54" s="22"/>
      <c r="S54" s="22"/>
      <c r="T54" s="22"/>
    </row>
    <row r="55" spans="1:20" ht="18">
      <c r="A55" s="22"/>
      <c r="J55" s="52"/>
      <c r="K55" s="61"/>
      <c r="L55" s="61"/>
      <c r="M55" s="39"/>
      <c r="N55" s="39"/>
      <c r="O55" s="22"/>
      <c r="P55" s="22"/>
      <c r="Q55" s="22"/>
      <c r="R55" s="22"/>
      <c r="S55" s="22"/>
      <c r="T55" s="22"/>
    </row>
    <row r="56" spans="1:20" ht="36" customHeight="1">
      <c r="A56" s="22"/>
      <c r="B56" s="22"/>
      <c r="D56" s="194" t="s">
        <v>41</v>
      </c>
      <c r="E56" s="194"/>
      <c r="F56" s="190">
        <f>F53+F54</f>
        <v>3951.92</v>
      </c>
      <c r="G56" s="190">
        <f>G53+G54</f>
        <v>3071.92</v>
      </c>
      <c r="H56" s="190">
        <f>H53+H54</f>
        <v>2006.3200000000002</v>
      </c>
      <c r="I56" s="190">
        <f>I53+I54</f>
        <v>4435.92</v>
      </c>
      <c r="J56" s="61"/>
      <c r="K56" s="61"/>
      <c r="L56" s="61"/>
      <c r="M56" s="22"/>
      <c r="N56" s="22"/>
      <c r="O56" s="22"/>
      <c r="P56" s="22"/>
      <c r="Q56" s="22"/>
      <c r="R56" s="22"/>
    </row>
    <row r="57" spans="1:20" ht="18">
      <c r="A57" s="22"/>
      <c r="B57" s="22"/>
      <c r="C57" s="22"/>
      <c r="D57" s="27"/>
      <c r="E57" s="27"/>
      <c r="F57" s="98" t="s">
        <v>25</v>
      </c>
      <c r="G57" s="98" t="s">
        <v>26</v>
      </c>
      <c r="H57" s="98" t="s">
        <v>27</v>
      </c>
      <c r="I57" s="98" t="s">
        <v>42</v>
      </c>
      <c r="J57" s="64"/>
      <c r="K57" s="64"/>
      <c r="L57" s="64"/>
      <c r="M57" s="27"/>
      <c r="N57" s="22"/>
      <c r="O57" s="27"/>
      <c r="P57" s="27"/>
      <c r="Q57" s="27"/>
      <c r="R57" s="22"/>
    </row>
    <row r="58" spans="1:20" ht="18">
      <c r="A58" s="22"/>
      <c r="B58" s="103" t="s">
        <v>44</v>
      </c>
      <c r="C58" s="22"/>
      <c r="D58" s="27"/>
      <c r="E58" s="40"/>
      <c r="F58" s="64"/>
      <c r="G58" s="65"/>
      <c r="H58" s="64"/>
      <c r="I58" s="65"/>
      <c r="J58" s="64"/>
      <c r="K58" s="65"/>
      <c r="L58" s="64"/>
      <c r="M58" s="27"/>
      <c r="N58" s="22"/>
      <c r="O58" s="28"/>
      <c r="P58" s="38"/>
      <c r="Q58" s="44"/>
      <c r="R58" s="22"/>
    </row>
    <row r="59" spans="1:20" ht="18">
      <c r="A59" s="22"/>
      <c r="B59" s="100" t="s">
        <v>45</v>
      </c>
      <c r="C59" s="22"/>
      <c r="D59" s="27"/>
      <c r="E59" s="40"/>
      <c r="F59" s="64"/>
      <c r="G59" s="65"/>
      <c r="H59" s="64"/>
      <c r="I59" s="65"/>
      <c r="J59" s="64"/>
      <c r="K59" s="65"/>
      <c r="L59" s="64"/>
      <c r="M59" s="27"/>
      <c r="N59" s="22"/>
      <c r="O59" s="28"/>
      <c r="P59" s="38"/>
      <c r="Q59" s="44"/>
      <c r="R59" s="22"/>
    </row>
    <row r="60" spans="1:20" ht="18.75">
      <c r="A60" s="22"/>
      <c r="B60" s="101" t="s">
        <v>47</v>
      </c>
      <c r="C60" s="22"/>
      <c r="D60" s="27"/>
      <c r="E60" s="40"/>
      <c r="F60" s="64"/>
      <c r="G60" s="65"/>
      <c r="H60" s="64"/>
      <c r="I60" s="65"/>
      <c r="J60" s="64"/>
      <c r="K60" s="65"/>
      <c r="L60" s="64"/>
      <c r="M60" s="27"/>
      <c r="N60" s="22"/>
      <c r="O60" s="28"/>
      <c r="P60" s="38"/>
      <c r="Q60" s="44"/>
      <c r="R60" s="22"/>
    </row>
    <row r="61" spans="1:20" ht="18.75">
      <c r="A61" s="22"/>
      <c r="B61" s="102" t="s">
        <v>46</v>
      </c>
      <c r="C61" s="22"/>
      <c r="D61" s="27"/>
      <c r="E61" s="40"/>
      <c r="F61" s="64"/>
      <c r="G61" s="65"/>
      <c r="H61" s="64"/>
      <c r="I61" s="65"/>
      <c r="J61" s="64"/>
      <c r="K61" s="65"/>
      <c r="L61" s="64"/>
      <c r="M61" s="27"/>
      <c r="N61" s="22"/>
      <c r="O61" s="28"/>
      <c r="P61" s="38"/>
      <c r="Q61" s="44"/>
      <c r="R61" s="22"/>
    </row>
    <row r="62" spans="1:20">
      <c r="A62" s="22"/>
      <c r="B62" s="22"/>
      <c r="C62" s="22"/>
      <c r="D62" s="27"/>
      <c r="E62" s="40"/>
      <c r="F62" s="64"/>
      <c r="G62" s="65"/>
      <c r="H62" s="64"/>
      <c r="I62" s="65"/>
      <c r="J62" s="64"/>
      <c r="K62" s="65"/>
      <c r="L62" s="64"/>
      <c r="M62" s="27"/>
      <c r="N62" s="22"/>
      <c r="O62" s="28"/>
      <c r="P62" s="38"/>
      <c r="Q62" s="44"/>
      <c r="R62" s="22"/>
    </row>
    <row r="63" spans="1:20">
      <c r="A63" s="22"/>
      <c r="B63" s="22"/>
      <c r="C63" s="22"/>
      <c r="D63" s="27"/>
      <c r="E63" s="40"/>
      <c r="F63" s="64"/>
      <c r="G63" s="65"/>
      <c r="H63" s="64"/>
      <c r="I63" s="65"/>
      <c r="J63" s="64"/>
      <c r="K63" s="65"/>
      <c r="L63" s="64"/>
      <c r="M63" s="27"/>
      <c r="N63" s="22"/>
      <c r="O63" s="28"/>
      <c r="P63" s="38"/>
      <c r="Q63" s="44"/>
      <c r="R63" s="22"/>
    </row>
    <row r="64" spans="1:20">
      <c r="A64" s="22"/>
      <c r="B64" s="22"/>
      <c r="C64" s="22"/>
      <c r="D64" s="27"/>
      <c r="E64" s="40"/>
      <c r="F64" s="64"/>
      <c r="G64" s="65"/>
      <c r="H64" s="64"/>
      <c r="I64" s="65"/>
      <c r="J64" s="64"/>
      <c r="K64" s="65"/>
      <c r="L64" s="64"/>
      <c r="M64" s="27"/>
      <c r="N64" s="22"/>
      <c r="O64" s="28"/>
      <c r="P64" s="38"/>
      <c r="Q64" s="44"/>
      <c r="R64" s="22"/>
    </row>
    <row r="65" spans="1:18">
      <c r="A65" s="22"/>
      <c r="B65" s="22"/>
      <c r="C65" s="22"/>
      <c r="D65" s="27"/>
      <c r="E65" s="40"/>
      <c r="F65" s="64"/>
      <c r="G65" s="65"/>
      <c r="H65" s="64"/>
      <c r="I65" s="65"/>
      <c r="J65" s="64"/>
      <c r="K65" s="65"/>
      <c r="L65" s="64"/>
      <c r="M65" s="27"/>
      <c r="N65" s="22"/>
      <c r="O65" s="28"/>
      <c r="P65" s="38"/>
      <c r="Q65" s="44"/>
      <c r="R65" s="22"/>
    </row>
    <row r="66" spans="1:18">
      <c r="A66" s="22"/>
      <c r="B66" s="22"/>
      <c r="C66" s="22"/>
      <c r="D66" s="27"/>
      <c r="E66" s="40"/>
      <c r="F66" s="64"/>
      <c r="G66" s="65"/>
      <c r="H66" s="64"/>
      <c r="I66" s="65"/>
      <c r="J66" s="64"/>
      <c r="K66" s="65"/>
      <c r="L66" s="64"/>
      <c r="M66" s="27"/>
      <c r="N66" s="22"/>
      <c r="O66" s="28"/>
      <c r="P66" s="38"/>
      <c r="Q66" s="44"/>
      <c r="R66" s="22"/>
    </row>
    <row r="67" spans="1:18">
      <c r="A67" s="22"/>
      <c r="B67" s="22"/>
      <c r="C67" s="22"/>
      <c r="D67" s="27"/>
      <c r="E67" s="40"/>
      <c r="F67" s="27"/>
      <c r="G67" s="40"/>
      <c r="H67" s="27"/>
      <c r="I67" s="40"/>
      <c r="J67" s="27"/>
      <c r="K67" s="40"/>
      <c r="L67" s="27"/>
      <c r="M67" s="27"/>
      <c r="N67" s="22"/>
      <c r="O67" s="28"/>
      <c r="P67" s="38"/>
      <c r="Q67" s="44"/>
      <c r="R67" s="22"/>
    </row>
    <row r="68" spans="1:18">
      <c r="A68" s="22"/>
      <c r="B68" s="22"/>
      <c r="C68" s="22"/>
      <c r="D68" s="27"/>
      <c r="E68" s="40"/>
      <c r="F68" s="27"/>
      <c r="G68" s="40"/>
      <c r="H68" s="27"/>
      <c r="I68" s="40"/>
      <c r="J68" s="27"/>
      <c r="K68" s="40"/>
      <c r="L68" s="27"/>
      <c r="M68" s="27"/>
      <c r="N68" s="22"/>
      <c r="O68" s="28"/>
      <c r="P68" s="38"/>
      <c r="Q68" s="44"/>
      <c r="R68" s="22"/>
    </row>
    <row r="69" spans="1:18">
      <c r="A69" s="22"/>
      <c r="B69" s="22"/>
      <c r="C69" s="22"/>
      <c r="D69" s="27"/>
      <c r="E69" s="40"/>
      <c r="F69" s="27"/>
      <c r="G69" s="40"/>
      <c r="H69" s="27"/>
      <c r="I69" s="40"/>
      <c r="J69" s="27"/>
      <c r="K69" s="40"/>
      <c r="L69" s="27"/>
      <c r="M69" s="27"/>
      <c r="N69" s="22"/>
      <c r="O69" s="28"/>
      <c r="P69" s="38"/>
      <c r="Q69" s="44"/>
      <c r="R69" s="22"/>
    </row>
    <row r="70" spans="1:18">
      <c r="A70" s="22"/>
      <c r="B70" s="22"/>
      <c r="C70" s="22"/>
      <c r="D70" s="27"/>
      <c r="E70" s="45"/>
      <c r="F70" s="27"/>
      <c r="G70" s="45"/>
      <c r="H70" s="27"/>
      <c r="I70" s="46"/>
      <c r="J70" s="27"/>
      <c r="K70" s="46"/>
      <c r="L70" s="27"/>
      <c r="M70" s="27"/>
      <c r="N70" s="22"/>
      <c r="O70" s="28"/>
      <c r="P70" s="38"/>
      <c r="Q70" s="44"/>
      <c r="R70" s="22"/>
    </row>
    <row r="71" spans="1:18">
      <c r="A71" s="22"/>
      <c r="B71" s="22"/>
      <c r="C71" s="22"/>
      <c r="D71" s="27"/>
      <c r="E71" s="46"/>
      <c r="F71" s="27"/>
      <c r="G71" s="46"/>
      <c r="H71" s="27"/>
      <c r="I71" s="46"/>
      <c r="J71" s="27"/>
      <c r="K71" s="46"/>
      <c r="L71" s="27"/>
      <c r="M71" s="27"/>
      <c r="N71" s="22"/>
      <c r="O71" s="28"/>
      <c r="P71" s="38"/>
      <c r="Q71" s="44"/>
      <c r="R71" s="22"/>
    </row>
    <row r="72" spans="1:18">
      <c r="A72" s="22"/>
      <c r="B72" s="22"/>
      <c r="C72" s="22"/>
      <c r="D72" s="27"/>
      <c r="E72" s="46"/>
      <c r="F72" s="27"/>
      <c r="G72" s="46"/>
      <c r="H72" s="27"/>
      <c r="I72" s="46"/>
      <c r="J72" s="27"/>
      <c r="K72" s="46"/>
      <c r="L72" s="27"/>
      <c r="M72" s="27"/>
      <c r="N72" s="22"/>
      <c r="O72" s="28"/>
      <c r="P72" s="38"/>
      <c r="Q72" s="44"/>
      <c r="R72" s="22"/>
    </row>
    <row r="73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7"/>
      <c r="Q73" s="44"/>
      <c r="R73" s="22"/>
    </row>
    <row r="74" spans="1:18">
      <c r="A74" s="22"/>
      <c r="B74" s="22"/>
      <c r="C74" s="22"/>
      <c r="D74" s="34"/>
      <c r="E74" s="33"/>
      <c r="F74" s="33"/>
      <c r="G74" s="33"/>
      <c r="H74" s="33"/>
      <c r="I74" s="33"/>
      <c r="J74" s="33"/>
      <c r="K74" s="33"/>
      <c r="L74" s="34"/>
      <c r="M74" s="34"/>
      <c r="N74" s="34"/>
      <c r="O74" s="47"/>
      <c r="P74" s="34"/>
      <c r="Q74" s="22"/>
      <c r="R74" s="22"/>
    </row>
    <row r="7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>
      <c r="A76" s="22"/>
      <c r="B76" s="22"/>
      <c r="C76" s="22"/>
      <c r="D76" s="34"/>
      <c r="E76" s="34"/>
      <c r="F76" s="34"/>
      <c r="G76" s="34"/>
      <c r="H76" s="34"/>
      <c r="I76" s="34"/>
      <c r="J76" s="34"/>
      <c r="K76" s="34"/>
      <c r="L76" s="34"/>
      <c r="M76" s="33"/>
      <c r="N76" s="36"/>
      <c r="O76" s="48"/>
      <c r="P76" s="34"/>
      <c r="Q76" s="22"/>
      <c r="R76" s="22"/>
    </row>
    <row r="77" spans="1:18">
      <c r="A77" s="22"/>
      <c r="B77" s="22"/>
      <c r="C77" s="22"/>
      <c r="D77" s="34"/>
      <c r="E77" s="34"/>
      <c r="F77" s="34"/>
      <c r="G77" s="34"/>
      <c r="H77" s="34"/>
      <c r="I77" s="34"/>
      <c r="J77" s="34"/>
      <c r="K77" s="34"/>
      <c r="L77" s="34"/>
      <c r="M77" s="16"/>
      <c r="N77" s="36"/>
      <c r="O77" s="48"/>
      <c r="P77" s="33"/>
      <c r="Q77" s="27"/>
      <c r="R77" s="22"/>
    </row>
    <row r="78" spans="1:18">
      <c r="A78" s="22"/>
      <c r="B78" s="22"/>
      <c r="C78" s="22"/>
      <c r="D78" s="34"/>
      <c r="E78" s="34"/>
      <c r="F78" s="34"/>
      <c r="G78" s="34"/>
      <c r="H78" s="34"/>
      <c r="I78" s="34"/>
      <c r="J78" s="34"/>
      <c r="K78" s="33"/>
      <c r="L78" s="34"/>
      <c r="M78" s="40"/>
      <c r="N78" s="41"/>
      <c r="O78" s="49"/>
      <c r="P78" s="43"/>
      <c r="Q78" s="27"/>
      <c r="R78" s="22"/>
    </row>
    <row r="79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50"/>
      <c r="O79" s="16"/>
      <c r="P79" s="22"/>
      <c r="Q79" s="22"/>
      <c r="R79" s="22"/>
    </row>
    <row r="80" spans="1:18">
      <c r="A80" s="22"/>
      <c r="B80" s="22"/>
      <c r="C80" s="22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2"/>
      <c r="P80" s="22"/>
      <c r="Q80" s="22"/>
      <c r="R80" s="22"/>
    </row>
    <row r="81" spans="1:18">
      <c r="A81" s="22"/>
      <c r="B81" s="22"/>
      <c r="C81" s="22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22"/>
      <c r="R81" s="22"/>
    </row>
  </sheetData>
  <sheetProtection password="F3B8" sheet="1" objects="1" scenarios="1" selectLockedCells="1"/>
  <mergeCells count="5">
    <mergeCell ref="D56:E56"/>
    <mergeCell ref="F6:I6"/>
    <mergeCell ref="F7:I7"/>
    <mergeCell ref="U27:V27"/>
    <mergeCell ref="D3:L3"/>
  </mergeCells>
  <pageMargins left="0.7" right="0.7" top="0.75" bottom="0.75" header="0.3" footer="0.3"/>
  <pageSetup paperSize="9" scale="36" orientation="portrait" horizontalDpi="0" verticalDpi="0" r:id="rId1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O56"/>
  <sheetViews>
    <sheetView view="pageLayout" topLeftCell="A6" zoomScaleNormal="100" workbookViewId="0">
      <selection activeCell="E6" sqref="E6"/>
    </sheetView>
  </sheetViews>
  <sheetFormatPr defaultRowHeight="15"/>
  <cols>
    <col min="3" max="3" width="33.85546875" customWidth="1"/>
  </cols>
  <sheetData>
    <row r="2" spans="3:15" ht="31.5">
      <c r="D2" s="202" t="s">
        <v>93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t="s">
        <v>89</v>
      </c>
    </row>
    <row r="5" spans="3:15">
      <c r="C5" s="105" t="s">
        <v>48</v>
      </c>
    </row>
    <row r="6" spans="3:15" ht="16.5">
      <c r="C6" s="111" t="s">
        <v>49</v>
      </c>
      <c r="D6" s="120" t="s">
        <v>50</v>
      </c>
      <c r="E6" s="141">
        <v>45</v>
      </c>
      <c r="F6" s="107"/>
    </row>
    <row r="7" spans="3:15" ht="16.5">
      <c r="C7" s="112" t="s">
        <v>51</v>
      </c>
      <c r="D7" s="121" t="s">
        <v>50</v>
      </c>
      <c r="E7" s="142">
        <v>63</v>
      </c>
      <c r="F7" s="107"/>
    </row>
    <row r="8" spans="3:15" ht="16.5">
      <c r="C8" s="112" t="s">
        <v>52</v>
      </c>
      <c r="D8" s="121" t="s">
        <v>50</v>
      </c>
      <c r="E8" s="142">
        <v>2.6</v>
      </c>
      <c r="F8" s="107"/>
    </row>
    <row r="9" spans="3:15" ht="16.5">
      <c r="C9" s="112" t="s">
        <v>53</v>
      </c>
      <c r="D9" s="121" t="s">
        <v>54</v>
      </c>
      <c r="E9" s="142" t="s">
        <v>55</v>
      </c>
      <c r="F9" s="107"/>
      <c r="L9" s="201" t="s">
        <v>94</v>
      </c>
      <c r="M9" s="201"/>
      <c r="N9" s="201"/>
      <c r="O9" s="201"/>
    </row>
    <row r="10" spans="3:15" ht="16.5">
      <c r="C10" s="137" t="s">
        <v>59</v>
      </c>
      <c r="D10" s="121" t="s">
        <v>56</v>
      </c>
      <c r="E10" s="142">
        <v>35</v>
      </c>
      <c r="F10" s="107"/>
    </row>
    <row r="11" spans="3:15" ht="16.5">
      <c r="C11" s="138"/>
      <c r="D11" s="122" t="s">
        <v>57</v>
      </c>
      <c r="E11" s="143">
        <f>E10*(E6+E7)*E8/1000</f>
        <v>9.8279999999999994</v>
      </c>
      <c r="F11" s="144">
        <v>10</v>
      </c>
    </row>
    <row r="12" spans="3:15" ht="16.5">
      <c r="C12" s="110" t="s">
        <v>58</v>
      </c>
      <c r="D12" s="107"/>
      <c r="E12" s="108"/>
      <c r="F12" s="107"/>
    </row>
    <row r="13" spans="3:15" ht="16.5">
      <c r="C13" s="113" t="s">
        <v>60</v>
      </c>
      <c r="D13" s="126" t="s">
        <v>61</v>
      </c>
      <c r="E13" s="192">
        <f>F11</f>
        <v>10</v>
      </c>
      <c r="F13" s="114"/>
    </row>
    <row r="14" spans="3:15" ht="16.5">
      <c r="C14" s="115" t="s">
        <v>62</v>
      </c>
      <c r="D14" s="127" t="s">
        <v>63</v>
      </c>
      <c r="E14" s="193">
        <f>E13/3.7</f>
        <v>2.7027027027027026</v>
      </c>
      <c r="F14" s="116"/>
    </row>
    <row r="15" spans="3:15" ht="16.5">
      <c r="C15" s="115" t="s">
        <v>64</v>
      </c>
      <c r="D15" s="127" t="s">
        <v>63</v>
      </c>
      <c r="E15" s="109">
        <v>1800</v>
      </c>
      <c r="F15" s="146" t="s">
        <v>67</v>
      </c>
    </row>
    <row r="16" spans="3:15" ht="16.5">
      <c r="C16" s="115" t="s">
        <v>5</v>
      </c>
      <c r="D16" s="127" t="s">
        <v>63</v>
      </c>
      <c r="E16" s="109">
        <v>1000</v>
      </c>
      <c r="F16" s="146" t="s">
        <v>67</v>
      </c>
    </row>
    <row r="17" spans="3:7" ht="16.5">
      <c r="C17" s="115" t="s">
        <v>65</v>
      </c>
      <c r="D17" s="127" t="s">
        <v>63</v>
      </c>
      <c r="E17" s="109">
        <v>1200</v>
      </c>
      <c r="F17" s="146" t="s">
        <v>67</v>
      </c>
    </row>
    <row r="18" spans="3:7" ht="16.5">
      <c r="C18" s="117" t="s">
        <v>66</v>
      </c>
      <c r="D18" s="128" t="s">
        <v>63</v>
      </c>
      <c r="E18" s="145">
        <v>2859</v>
      </c>
      <c r="F18" s="147" t="s">
        <v>67</v>
      </c>
    </row>
    <row r="19" spans="3:7">
      <c r="D19" s="104"/>
      <c r="E19" s="104"/>
    </row>
    <row r="20" spans="3:7" ht="16.5">
      <c r="C20" s="118" t="s">
        <v>68</v>
      </c>
      <c r="D20" s="104"/>
      <c r="E20" s="104"/>
    </row>
    <row r="21" spans="3:7" ht="16.5">
      <c r="C21" s="123" t="s">
        <v>69</v>
      </c>
      <c r="D21" s="129" t="s">
        <v>20</v>
      </c>
      <c r="E21" s="148">
        <f>E18+E19</f>
        <v>2859</v>
      </c>
    </row>
    <row r="22" spans="3:7" ht="16.5">
      <c r="C22" s="124" t="s">
        <v>70</v>
      </c>
      <c r="D22" s="130" t="s">
        <v>20</v>
      </c>
      <c r="E22" s="149">
        <f>Foglio1!G56</f>
        <v>3071.92</v>
      </c>
    </row>
    <row r="23" spans="3:7" ht="16.5">
      <c r="C23" s="124" t="s">
        <v>71</v>
      </c>
      <c r="D23" s="130" t="s">
        <v>20</v>
      </c>
      <c r="E23" s="150">
        <f>Foglio1!H56</f>
        <v>2006.3200000000002</v>
      </c>
    </row>
    <row r="24" spans="3:7" ht="16.5">
      <c r="C24" s="124" t="s">
        <v>72</v>
      </c>
      <c r="D24" s="130" t="s">
        <v>20</v>
      </c>
      <c r="E24" s="150">
        <f>Foglio1!I56</f>
        <v>4435.92</v>
      </c>
    </row>
    <row r="25" spans="3:7" ht="16.5">
      <c r="C25" s="124" t="s">
        <v>73</v>
      </c>
      <c r="D25" s="130" t="s">
        <v>63</v>
      </c>
      <c r="E25" s="151">
        <f>(E21+E22+E23+E24)/(4*0.6*1000)</f>
        <v>5.1554833333333336</v>
      </c>
      <c r="F25" s="154">
        <v>6</v>
      </c>
    </row>
    <row r="26" spans="3:7" ht="18">
      <c r="C26" s="124" t="s">
        <v>76</v>
      </c>
      <c r="D26" s="130" t="s">
        <v>74</v>
      </c>
      <c r="E26" s="152">
        <v>200</v>
      </c>
      <c r="F26" s="119"/>
    </row>
    <row r="27" spans="3:7" ht="16.5">
      <c r="C27" s="125" t="s">
        <v>75</v>
      </c>
      <c r="D27" s="131" t="s">
        <v>50</v>
      </c>
      <c r="E27" s="153">
        <f>F25*1000/E26</f>
        <v>30</v>
      </c>
    </row>
    <row r="29" spans="3:7" ht="16.5">
      <c r="C29" s="118" t="s">
        <v>81</v>
      </c>
      <c r="D29" s="132"/>
    </row>
    <row r="30" spans="3:7" ht="16.5">
      <c r="C30" s="113" t="s">
        <v>82</v>
      </c>
      <c r="D30" s="133" t="s">
        <v>77</v>
      </c>
      <c r="E30" s="155">
        <v>3</v>
      </c>
    </row>
    <row r="31" spans="3:7" ht="16.5">
      <c r="C31" s="115" t="s">
        <v>79</v>
      </c>
      <c r="D31" s="134" t="s">
        <v>78</v>
      </c>
      <c r="E31" s="156">
        <f>(((E21+E22+E23+E24)/4)*24*0.4)/1000</f>
        <v>29.695584</v>
      </c>
    </row>
    <row r="32" spans="3:7" ht="16.5">
      <c r="C32" s="115" t="s">
        <v>80</v>
      </c>
      <c r="D32" s="134" t="s">
        <v>78</v>
      </c>
      <c r="E32" s="156">
        <f>(E24*24*0.6)/1000</f>
        <v>63.877248000000002</v>
      </c>
      <c r="G32" s="104"/>
    </row>
    <row r="33" spans="3:6" ht="16.5">
      <c r="C33" s="115" t="s">
        <v>86</v>
      </c>
      <c r="D33" s="134" t="s">
        <v>83</v>
      </c>
      <c r="E33" s="157">
        <v>24</v>
      </c>
    </row>
    <row r="34" spans="3:6" ht="16.5">
      <c r="C34" s="115" t="s">
        <v>85</v>
      </c>
      <c r="D34" s="134" t="s">
        <v>84</v>
      </c>
      <c r="E34" s="157">
        <v>200</v>
      </c>
    </row>
    <row r="35" spans="3:6" ht="16.5">
      <c r="C35" s="115" t="s">
        <v>87</v>
      </c>
      <c r="D35" s="134" t="s">
        <v>57</v>
      </c>
      <c r="E35" s="157">
        <v>10</v>
      </c>
    </row>
    <row r="36" spans="3:6" ht="16.5">
      <c r="C36" s="115" t="s">
        <v>95</v>
      </c>
      <c r="D36" s="135" t="s">
        <v>88</v>
      </c>
      <c r="E36" s="158">
        <f>E31/E35</f>
        <v>2.9695583999999999</v>
      </c>
      <c r="F36" s="160">
        <v>3</v>
      </c>
    </row>
    <row r="37" spans="3:6" ht="16.5">
      <c r="C37" s="117" t="s">
        <v>96</v>
      </c>
      <c r="D37" s="136" t="s">
        <v>88</v>
      </c>
      <c r="E37" s="159">
        <f>E32/E35</f>
        <v>6.3877248</v>
      </c>
      <c r="F37" s="161">
        <v>6</v>
      </c>
    </row>
    <row r="53" spans="5:7" ht="18">
      <c r="E53" s="75">
        <f>E51*E52/100</f>
        <v>0</v>
      </c>
    </row>
    <row r="56" spans="5:7" ht="18">
      <c r="G56" s="97">
        <f>G53+G54</f>
        <v>0</v>
      </c>
    </row>
  </sheetData>
  <sheetProtection password="F3B8" sheet="1" objects="1" scenarios="1" selectLockedCells="1"/>
  <mergeCells count="2">
    <mergeCell ref="D2:N2"/>
    <mergeCell ref="L9:O9"/>
  </mergeCells>
  <pageMargins left="0.7" right="0.7" top="0.75" bottom="0.75" header="0.3" footer="0.3"/>
  <pageSetup paperSize="9" scale="51" orientation="portrait" horizontalDpi="0" verticalDpi="0" r:id="rId1"/>
  <rowBreaks count="1" manualBreakCount="1"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</vt:i4>
      </vt:variant>
    </vt:vector>
  </HeadingPairs>
  <TitlesOfParts>
    <vt:vector size="15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  <vt:lpstr>Foglio2!Area_stampa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2024-09-29T05:32:28Z</dcterms:created>
  <dcterms:modified xsi:type="dcterms:W3CDTF">2025-05-22T06:28:59Z</dcterms:modified>
</cp:coreProperties>
</file>