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980" windowHeight="7665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Foglio1!$A$1:$Q$36</definedName>
  </definedNames>
  <calcPr calcId="125725"/>
</workbook>
</file>

<file path=xl/calcChain.xml><?xml version="1.0" encoding="utf-8"?>
<calcChain xmlns="http://schemas.openxmlformats.org/spreadsheetml/2006/main">
  <c r="E34" i="1"/>
  <c r="E33" l="1"/>
  <c r="E32"/>
  <c r="E26"/>
  <c r="E30" s="1"/>
  <c r="E31" s="1"/>
  <c r="E29"/>
  <c r="E27"/>
  <c r="E28" s="1"/>
  <c r="E24" l="1"/>
  <c r="E22"/>
  <c r="E21"/>
  <c r="E25" s="1"/>
  <c r="E18"/>
</calcChain>
</file>

<file path=xl/sharedStrings.xml><?xml version="1.0" encoding="utf-8"?>
<sst xmlns="http://schemas.openxmlformats.org/spreadsheetml/2006/main" count="38" uniqueCount="33">
  <si>
    <t xml:space="preserve">pannelli </t>
  </si>
  <si>
    <t>perdita di carico</t>
  </si>
  <si>
    <t>L/h</t>
  </si>
  <si>
    <t>m2</t>
  </si>
  <si>
    <t>kW</t>
  </si>
  <si>
    <t>L</t>
  </si>
  <si>
    <t>tubazione pannello solare</t>
  </si>
  <si>
    <t>dimens.Di</t>
  </si>
  <si>
    <t xml:space="preserve">Portata </t>
  </si>
  <si>
    <t>passo tubazione</t>
  </si>
  <si>
    <t>c/c m</t>
  </si>
  <si>
    <t>superficie pannello</t>
  </si>
  <si>
    <t xml:space="preserve">sviluppo tubazione </t>
  </si>
  <si>
    <t>m</t>
  </si>
  <si>
    <t>∆p m</t>
  </si>
  <si>
    <t>N°</t>
  </si>
  <si>
    <t>mm2</t>
  </si>
  <si>
    <t>mm</t>
  </si>
  <si>
    <t>m2/m</t>
  </si>
  <si>
    <t>numero spirali d= 0,8m</t>
  </si>
  <si>
    <t>distanziate 3 cm, altezza spirale</t>
  </si>
  <si>
    <t>H m</t>
  </si>
  <si>
    <t>DAL GELO / DALLA NEVE / DAL SURRISCALDAMENTO</t>
  </si>
  <si>
    <t>Portata pompa</t>
  </si>
  <si>
    <t>Perdita di carico</t>
  </si>
  <si>
    <t xml:space="preserve">LE ATTENZIONI NELLA PROTEZIONE DEI PANNELLI FOTOVOLTAICI </t>
  </si>
  <si>
    <t>potenzialità fotovoltaico richiesta</t>
  </si>
  <si>
    <t>contenuto acqua pannelli  solari termici</t>
  </si>
  <si>
    <t>superficie serpentina dispersore</t>
  </si>
  <si>
    <t>superficie tubazione  dispersore</t>
  </si>
  <si>
    <t>diametro serpentina corrugata</t>
  </si>
  <si>
    <t>Sviluppo superficie serpentina</t>
  </si>
  <si>
    <t>Sviluppo serpentina corrugugata lunghezza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</si>
</sst>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16"/>
      <color theme="1"/>
      <name val="Calibri"/>
      <family val="2"/>
    </font>
    <font>
      <sz val="20"/>
      <color rgb="FF0070C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Border="1"/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165" fontId="1" fillId="2" borderId="4" xfId="0" applyNumberFormat="1" applyFont="1" applyFill="1" applyBorder="1" applyAlignment="1" applyProtection="1">
      <alignment horizontal="center" vertical="center"/>
      <protection hidden="1"/>
    </xf>
    <xf numFmtId="2" fontId="1" fillId="2" borderId="4" xfId="0" applyNumberFormat="1" applyFont="1" applyFill="1" applyBorder="1" applyAlignment="1" applyProtection="1">
      <alignment horizontal="center" vertical="center"/>
      <protection hidden="1"/>
    </xf>
    <xf numFmtId="164" fontId="1" fillId="2" borderId="4" xfId="0" applyNumberFormat="1" applyFont="1" applyFill="1" applyBorder="1" applyAlignment="1" applyProtection="1">
      <alignment horizontal="center" vertical="center"/>
      <protection hidden="1"/>
    </xf>
    <xf numFmtId="2" fontId="1" fillId="2" borderId="6" xfId="0" applyNumberFormat="1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10" xfId="0" applyFont="1" applyFill="1" applyBorder="1" applyAlignment="1" applyProtection="1">
      <alignment horizontal="center" vertical="center"/>
      <protection locked="0"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6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16</xdr:row>
      <xdr:rowOff>141658</xdr:rowOff>
    </xdr:from>
    <xdr:to>
      <xdr:col>15</xdr:col>
      <xdr:colOff>454025</xdr:colOff>
      <xdr:row>29</xdr:row>
      <xdr:rowOff>92075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25125" y="4126283"/>
          <a:ext cx="4359275" cy="40779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304800</xdr:colOff>
      <xdr:row>16</xdr:row>
      <xdr:rowOff>156953</xdr:rowOff>
    </xdr:from>
    <xdr:to>
      <xdr:col>8</xdr:col>
      <xdr:colOff>168275</xdr:colOff>
      <xdr:row>21</xdr:row>
      <xdr:rowOff>130175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4800" y="4141578"/>
          <a:ext cx="2593975" cy="15607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774700</xdr:colOff>
      <xdr:row>22</xdr:row>
      <xdr:rowOff>111125</xdr:rowOff>
    </xdr:from>
    <xdr:to>
      <xdr:col>7</xdr:col>
      <xdr:colOff>1387475</xdr:colOff>
      <xdr:row>23</xdr:row>
      <xdr:rowOff>234950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24700" y="6000750"/>
          <a:ext cx="1724025" cy="441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476250</xdr:colOff>
      <xdr:row>24</xdr:row>
      <xdr:rowOff>111127</xdr:rowOff>
    </xdr:from>
    <xdr:to>
      <xdr:col>8</xdr:col>
      <xdr:colOff>149225</xdr:colOff>
      <xdr:row>28</xdr:row>
      <xdr:rowOff>222251</xdr:rowOff>
    </xdr:to>
    <xdr:sp macro="" textlink="">
      <xdr:nvSpPr>
        <xdr:cNvPr id="9" name="CasellaDiTesto 8"/>
        <xdr:cNvSpPr txBox="1"/>
      </xdr:nvSpPr>
      <xdr:spPr>
        <a:xfrm>
          <a:off x="6826250" y="6635752"/>
          <a:ext cx="2403475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1">
              <a:latin typeface="Arial Narrow" pitchFamily="34" charset="0"/>
            </a:rPr>
            <a:t>DN10 </a:t>
          </a:r>
          <a:r>
            <a:rPr lang="it-IT" sz="1600" b="1" baseline="0">
              <a:latin typeface="Arial Narrow" pitchFamily="34" charset="0"/>
            </a:rPr>
            <a:t>  S=0,25mm</a:t>
          </a:r>
        </a:p>
        <a:p>
          <a:r>
            <a:rPr lang="it-IT" sz="1600" b="1" baseline="0">
              <a:latin typeface="Arial Narrow" pitchFamily="34" charset="0"/>
            </a:rPr>
            <a:t>DN12-15-20-25 </a:t>
          </a:r>
          <a:r>
            <a:rPr lang="it-IT" sz="1600" baseline="0">
              <a:latin typeface="Arial Narrow" pitchFamily="34" charset="0"/>
            </a:rPr>
            <a:t>s= 0,30mm</a:t>
          </a:r>
        </a:p>
        <a:p>
          <a:r>
            <a:rPr lang="it-IT" sz="1600" b="1" baseline="0">
              <a:latin typeface="Arial Narrow" pitchFamily="34" charset="0"/>
            </a:rPr>
            <a:t>DN32</a:t>
          </a:r>
          <a:r>
            <a:rPr lang="it-IT" sz="1600" baseline="0">
              <a:latin typeface="Arial Narrow" pitchFamily="34" charset="0"/>
            </a:rPr>
            <a:t>.40  S=0,35 mm</a:t>
          </a:r>
        </a:p>
        <a:p>
          <a:r>
            <a:rPr lang="it-IT" sz="1600" b="1" baseline="0">
              <a:latin typeface="Arial Narrow" pitchFamily="34" charset="0"/>
            </a:rPr>
            <a:t>DN50 </a:t>
          </a:r>
          <a:r>
            <a:rPr lang="it-IT" sz="1600" baseline="0">
              <a:latin typeface="Arial Narrow" pitchFamily="34" charset="0"/>
            </a:rPr>
            <a:t> S= 0,40</a:t>
          </a:r>
        </a:p>
        <a:p>
          <a:r>
            <a:rPr lang="it-IT" sz="1600" baseline="0">
              <a:latin typeface="Arial Narrow" pitchFamily="34" charset="0"/>
            </a:rPr>
            <a:t>rotoli da 2 a 1000 m</a:t>
          </a:r>
        </a:p>
      </xdr:txBody>
    </xdr:sp>
    <xdr:clientData/>
  </xdr:twoCellAnchor>
  <xdr:twoCellAnchor editAs="oneCell">
    <xdr:from>
      <xdr:col>0</xdr:col>
      <xdr:colOff>190500</xdr:colOff>
      <xdr:row>1</xdr:row>
      <xdr:rowOff>15875</xdr:rowOff>
    </xdr:from>
    <xdr:to>
      <xdr:col>2</xdr:col>
      <xdr:colOff>2657475</xdr:colOff>
      <xdr:row>4</xdr:row>
      <xdr:rowOff>76200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0" y="206375"/>
          <a:ext cx="3768725" cy="1092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269874</xdr:colOff>
      <xdr:row>29</xdr:row>
      <xdr:rowOff>0</xdr:rowOff>
    </xdr:from>
    <xdr:to>
      <xdr:col>16</xdr:col>
      <xdr:colOff>63499</xdr:colOff>
      <xdr:row>35</xdr:row>
      <xdr:rowOff>31750</xdr:rowOff>
    </xdr:to>
    <xdr:sp macro="" textlink="">
      <xdr:nvSpPr>
        <xdr:cNvPr id="12" name="CasellaDiTesto 11"/>
        <xdr:cNvSpPr txBox="1"/>
      </xdr:nvSpPr>
      <xdr:spPr>
        <a:xfrm>
          <a:off x="6953249" y="8112125"/>
          <a:ext cx="7159625" cy="19367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1800" b="1">
              <a:latin typeface="Times New Roman" pitchFamily="18" charset="0"/>
              <a:cs typeface="Times New Roman" pitchFamily="18" charset="0"/>
            </a:rPr>
            <a:t>Nota:</a:t>
          </a:r>
          <a:r>
            <a:rPr lang="it-IT" sz="1800">
              <a:latin typeface="Times New Roman" pitchFamily="18" charset="0"/>
              <a:cs typeface="Times New Roman" pitchFamily="18" charset="0"/>
            </a:rPr>
            <a:t> nel periodo estivo quando la temperatura sui pannelli tende a superare i 40°C si attiva la pompa per mantenere il fluido termico alla temperatura di 40°C.</a:t>
          </a:r>
        </a:p>
        <a:p>
          <a:pPr algn="ctr"/>
          <a:r>
            <a:rPr lang="it-IT" sz="1800">
              <a:latin typeface="Times New Roman" pitchFamily="18" charset="0"/>
              <a:cs typeface="Times New Roman" pitchFamily="18" charset="0"/>
            </a:rPr>
            <a:t>Nel periodo invernale quando la temperatura</a:t>
          </a:r>
          <a:r>
            <a:rPr lang="it-IT" sz="1800" baseline="0">
              <a:latin typeface="Times New Roman" pitchFamily="18" charset="0"/>
              <a:cs typeface="Times New Roman" pitchFamily="18" charset="0"/>
            </a:rPr>
            <a:t> scentdea 5°C si attiva la circolazione per mantenere la temperatura sempre ruperiore e  5°C. </a:t>
          </a:r>
          <a:endParaRPr lang="it-IT" sz="1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4</xdr:col>
      <xdr:colOff>667218</xdr:colOff>
      <xdr:row>4</xdr:row>
      <xdr:rowOff>125829</xdr:rowOff>
    </xdr:from>
    <xdr:to>
      <xdr:col>14</xdr:col>
      <xdr:colOff>492125</xdr:colOff>
      <xdr:row>15</xdr:row>
      <xdr:rowOff>158310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29074" t="26758" r="34246" b="37565"/>
        <a:stretch>
          <a:fillRect/>
        </a:stretch>
      </xdr:blipFill>
      <xdr:spPr bwMode="auto">
        <a:xfrm>
          <a:off x="5572593" y="1348204"/>
          <a:ext cx="7905282" cy="2477231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269874</xdr:colOff>
      <xdr:row>4</xdr:row>
      <xdr:rowOff>190499</xdr:rowOff>
    </xdr:from>
    <xdr:to>
      <xdr:col>4</xdr:col>
      <xdr:colOff>634999</xdr:colOff>
      <xdr:row>15</xdr:row>
      <xdr:rowOff>166637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46271" t="47219" r="26441" b="15005"/>
        <a:stretch>
          <a:fillRect/>
        </a:stretch>
      </xdr:blipFill>
      <xdr:spPr bwMode="auto">
        <a:xfrm>
          <a:off x="920749" y="1412874"/>
          <a:ext cx="5413375" cy="2420888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37"/>
  <sheetViews>
    <sheetView tabSelected="1" view="pageLayout" topLeftCell="A13" zoomScale="60" zoomScaleNormal="100" zoomScalePageLayoutView="60" workbookViewId="0">
      <selection activeCell="F31" sqref="F31"/>
    </sheetView>
  </sheetViews>
  <sheetFormatPr defaultRowHeight="15"/>
  <cols>
    <col min="3" max="3" width="47" customWidth="1"/>
    <col min="4" max="4" width="14.7109375" customWidth="1"/>
    <col min="5" max="5" width="11.42578125" customWidth="1"/>
    <col min="6" max="6" width="9" customWidth="1"/>
    <col min="7" max="7" width="15.5703125" customWidth="1"/>
    <col min="8" max="8" width="22.7109375" customWidth="1"/>
  </cols>
  <sheetData>
    <row r="3" spans="5:16" ht="37.5" customHeight="1">
      <c r="E3" s="22" t="s">
        <v>25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5:16" ht="28.5" customHeight="1">
      <c r="E4" s="22" t="s">
        <v>22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7" spans="5:16" ht="20.25">
      <c r="I7" s="1"/>
    </row>
    <row r="13" spans="5:16" ht="24.75" customHeight="1"/>
    <row r="14" spans="5:16" ht="27.75" customHeight="1"/>
    <row r="16" spans="5:16" ht="25.5" customHeight="1"/>
    <row r="17" spans="3:9" ht="25.5" customHeight="1">
      <c r="C17" s="3" t="s">
        <v>6</v>
      </c>
      <c r="D17" s="7" t="s">
        <v>7</v>
      </c>
      <c r="E17" s="12">
        <v>10</v>
      </c>
      <c r="F17" s="5"/>
      <c r="G17" s="1"/>
      <c r="I17" s="1"/>
    </row>
    <row r="18" spans="3:9" ht="25.5" customHeight="1">
      <c r="C18" s="4" t="s">
        <v>8</v>
      </c>
      <c r="D18" s="8" t="s">
        <v>2</v>
      </c>
      <c r="E18" s="13">
        <f>2.826*E17^2*0.3</f>
        <v>84.78</v>
      </c>
      <c r="F18" s="5"/>
      <c r="G18" s="1"/>
      <c r="H18" s="1"/>
      <c r="I18" s="1"/>
    </row>
    <row r="19" spans="3:9" ht="25.5" customHeight="1">
      <c r="C19" s="4" t="s">
        <v>9</v>
      </c>
      <c r="D19" s="8" t="s">
        <v>10</v>
      </c>
      <c r="E19" s="13">
        <v>7.4999999999999997E-2</v>
      </c>
      <c r="F19" s="5"/>
      <c r="G19" s="1"/>
      <c r="H19" s="1"/>
      <c r="I19" s="1"/>
    </row>
    <row r="20" spans="3:9" ht="25.5" customHeight="1">
      <c r="C20" s="4" t="s">
        <v>11</v>
      </c>
      <c r="D20" s="8" t="s">
        <v>3</v>
      </c>
      <c r="E20" s="18">
        <v>2</v>
      </c>
      <c r="F20" s="11"/>
    </row>
    <row r="21" spans="3:9" ht="25.5" customHeight="1">
      <c r="C21" s="4" t="s">
        <v>12</v>
      </c>
      <c r="D21" s="8" t="s">
        <v>13</v>
      </c>
      <c r="E21" s="14">
        <f>E20/E19</f>
        <v>26.666666666666668</v>
      </c>
      <c r="F21" s="5"/>
    </row>
    <row r="22" spans="3:9" ht="25.5" customHeight="1">
      <c r="C22" s="4" t="s">
        <v>1</v>
      </c>
      <c r="D22" s="9" t="s">
        <v>14</v>
      </c>
      <c r="E22" s="15">
        <f>(E21*(10.67/(E17/1000)^4.8704)*(E18/(1000*3600)/140)^1.852)</f>
        <v>0.44589355767383504</v>
      </c>
      <c r="F22" s="5"/>
    </row>
    <row r="23" spans="3:9" ht="25.5" customHeight="1">
      <c r="C23" s="4" t="s">
        <v>26</v>
      </c>
      <c r="D23" s="8" t="s">
        <v>4</v>
      </c>
      <c r="E23" s="18">
        <v>3</v>
      </c>
      <c r="F23" s="11"/>
    </row>
    <row r="24" spans="3:9" ht="25.5" customHeight="1">
      <c r="C24" s="4" t="s">
        <v>0</v>
      </c>
      <c r="D24" s="8" t="s">
        <v>15</v>
      </c>
      <c r="E24" s="13">
        <f>6.66*E23</f>
        <v>19.98</v>
      </c>
      <c r="F24" s="19">
        <v>20</v>
      </c>
    </row>
    <row r="25" spans="3:9" ht="25.5" customHeight="1">
      <c r="C25" s="4" t="s">
        <v>27</v>
      </c>
      <c r="D25" s="8" t="s">
        <v>5</v>
      </c>
      <c r="E25" s="15">
        <f>0.0785*E21*E24</f>
        <v>41.824799999999996</v>
      </c>
      <c r="F25" s="5"/>
    </row>
    <row r="26" spans="3:9" ht="25.5" customHeight="1">
      <c r="C26" s="4" t="s">
        <v>28</v>
      </c>
      <c r="D26" s="8" t="s">
        <v>3</v>
      </c>
      <c r="E26" s="13">
        <f>0.005*F24*50</f>
        <v>5</v>
      </c>
      <c r="F26" s="5"/>
    </row>
    <row r="27" spans="3:9" ht="25.5" customHeight="1">
      <c r="C27" s="4" t="s">
        <v>29</v>
      </c>
      <c r="D27" s="8" t="s">
        <v>16</v>
      </c>
      <c r="E27" s="13">
        <f>200*F24/4</f>
        <v>1000</v>
      </c>
      <c r="F27" s="5"/>
    </row>
    <row r="28" spans="3:9" ht="25.5" customHeight="1">
      <c r="C28" s="4" t="s">
        <v>30</v>
      </c>
      <c r="D28" s="8" t="s">
        <v>17</v>
      </c>
      <c r="E28" s="14">
        <f>(E27*4/3.14)^0.5</f>
        <v>35.691530512412484</v>
      </c>
      <c r="F28" s="19">
        <v>32</v>
      </c>
    </row>
    <row r="29" spans="3:9" ht="25.5" customHeight="1">
      <c r="C29" s="4" t="s">
        <v>31</v>
      </c>
      <c r="D29" s="8" t="s">
        <v>18</v>
      </c>
      <c r="E29" s="16">
        <f>((F28-1)*3.14*1000)/1000000</f>
        <v>9.7339999999999996E-2</v>
      </c>
      <c r="F29" s="11"/>
    </row>
    <row r="30" spans="3:9" ht="25.5" customHeight="1">
      <c r="C30" s="4" t="s">
        <v>32</v>
      </c>
      <c r="D30" s="8" t="s">
        <v>13</v>
      </c>
      <c r="E30" s="14">
        <f>E26/E29</f>
        <v>51.366344770906103</v>
      </c>
      <c r="F30" s="5"/>
    </row>
    <row r="31" spans="3:9" ht="25.5" customHeight="1">
      <c r="C31" s="4" t="s">
        <v>19</v>
      </c>
      <c r="D31" s="8" t="s">
        <v>15</v>
      </c>
      <c r="E31" s="14">
        <f>E30/(0.8*3.14)</f>
        <v>20.44838565720784</v>
      </c>
      <c r="F31" s="20">
        <v>21</v>
      </c>
    </row>
    <row r="32" spans="3:9" ht="25.5" customHeight="1">
      <c r="C32" s="4" t="s">
        <v>20</v>
      </c>
      <c r="D32" s="8" t="s">
        <v>21</v>
      </c>
      <c r="E32" s="15">
        <f>((32+30)/1000)*F31</f>
        <v>1.302</v>
      </c>
      <c r="F32" s="21">
        <v>1.4</v>
      </c>
    </row>
    <row r="33" spans="3:6" ht="25.5" customHeight="1">
      <c r="C33" s="4" t="s">
        <v>23</v>
      </c>
      <c r="D33" s="8" t="s">
        <v>2</v>
      </c>
      <c r="E33" s="13">
        <f>2.826*(F28-1)^2*1.2</f>
        <v>3258.9432000000002</v>
      </c>
      <c r="F33" s="2"/>
    </row>
    <row r="34" spans="3:6" ht="25.5" customHeight="1">
      <c r="C34" s="6" t="s">
        <v>24</v>
      </c>
      <c r="D34" s="10" t="s">
        <v>13</v>
      </c>
      <c r="E34" s="17">
        <f>((E30*(10.67/(F28/1000)^4.8704)*(E33/(1000*3600)/140)^1.852))+E22</f>
        <v>3.0084739057368464</v>
      </c>
      <c r="F34" s="2"/>
    </row>
    <row r="35" spans="3:6" ht="25.5" customHeight="1">
      <c r="C35" s="2"/>
      <c r="D35" s="2"/>
      <c r="E35" s="2"/>
      <c r="F35" s="2"/>
    </row>
    <row r="36" spans="3:6" ht="25.5" customHeight="1">
      <c r="C36" s="2"/>
      <c r="D36" s="2"/>
      <c r="E36" s="2"/>
      <c r="F36" s="2"/>
    </row>
    <row r="37" spans="3:6" ht="25.5" customHeight="1">
      <c r="C37" s="2"/>
      <c r="D37" s="2"/>
      <c r="E37" s="2"/>
      <c r="F37" s="2"/>
    </row>
  </sheetData>
  <sheetProtection password="F3B8" sheet="1" objects="1" scenarios="1" selectLockedCells="1"/>
  <mergeCells count="2">
    <mergeCell ref="E3:P3"/>
    <mergeCell ref="E4:P4"/>
  </mergeCells>
  <pageMargins left="0.7" right="0.7" top="0.75" bottom="0.75" header="0.3" footer="0.3"/>
  <pageSetup paperSize="9" scale="3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2025-04-04T15:07:17Z</dcterms:created>
  <dcterms:modified xsi:type="dcterms:W3CDTF">2025-04-07T07:36:23Z</dcterms:modified>
</cp:coreProperties>
</file>