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05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Foglio1!$A$1:$U$72</definedName>
  </definedNames>
  <calcPr calcId="125725"/>
</workbook>
</file>

<file path=xl/calcChain.xml><?xml version="1.0" encoding="utf-8"?>
<calcChain xmlns="http://schemas.openxmlformats.org/spreadsheetml/2006/main">
  <c r="M12" i="1"/>
  <c r="M29"/>
  <c r="M39"/>
  <c r="M49"/>
  <c r="M59"/>
  <c r="M66"/>
  <c r="L66"/>
  <c r="L56"/>
  <c r="L46"/>
  <c r="L36"/>
  <c r="L26"/>
  <c r="L16"/>
  <c r="K12"/>
  <c r="K24"/>
  <c r="K25" s="1"/>
  <c r="K35"/>
  <c r="K34"/>
  <c r="K45"/>
  <c r="K44"/>
  <c r="K55"/>
  <c r="K54"/>
  <c r="K67"/>
  <c r="K65"/>
  <c r="K64"/>
  <c r="D65"/>
  <c r="D64"/>
  <c r="D67" s="1"/>
  <c r="I62"/>
  <c r="H62"/>
  <c r="G62"/>
  <c r="F62"/>
  <c r="E62"/>
  <c r="D62"/>
  <c r="D55"/>
  <c r="D54"/>
  <c r="D57" s="1"/>
  <c r="I52"/>
  <c r="H52"/>
  <c r="G52"/>
  <c r="F52"/>
  <c r="E52"/>
  <c r="D52"/>
  <c r="D47"/>
  <c r="D45"/>
  <c r="D44"/>
  <c r="I42"/>
  <c r="H42"/>
  <c r="G42"/>
  <c r="F42"/>
  <c r="E42"/>
  <c r="D42"/>
  <c r="D37"/>
  <c r="D35"/>
  <c r="D34"/>
  <c r="I32"/>
  <c r="H32"/>
  <c r="G32"/>
  <c r="F32"/>
  <c r="E32"/>
  <c r="D32"/>
  <c r="D14"/>
  <c r="D15" s="1"/>
  <c r="I12"/>
  <c r="H12"/>
  <c r="G12"/>
  <c r="F12"/>
  <c r="E12"/>
  <c r="D12"/>
  <c r="D25"/>
  <c r="D24"/>
  <c r="D27" s="1"/>
  <c r="E22"/>
  <c r="F22"/>
  <c r="G22"/>
  <c r="H22"/>
  <c r="I22"/>
  <c r="D22"/>
  <c r="K14" l="1"/>
  <c r="K15" s="1"/>
  <c r="D17"/>
</calcChain>
</file>

<file path=xl/sharedStrings.xml><?xml version="1.0" encoding="utf-8"?>
<sst xmlns="http://schemas.openxmlformats.org/spreadsheetml/2006/main" count="133" uniqueCount="29">
  <si>
    <t xml:space="preserve">EDIFICIO MULTIPIANO C.T. A TETTO COLONNE CON </t>
  </si>
  <si>
    <t>DISCESA  AI PIANI CON RITORNO INVERSO</t>
  </si>
  <si>
    <t>distribuzione per zone ai piani con separatore idraulico</t>
  </si>
  <si>
    <t>Gruppo di rilancio</t>
  </si>
  <si>
    <t>L/h</t>
  </si>
  <si>
    <t>Diametro gruppo rilac.</t>
  </si>
  <si>
    <t>Di mm</t>
  </si>
  <si>
    <t>Diametro commerciale</t>
  </si>
  <si>
    <t>Portata totale</t>
  </si>
  <si>
    <t>Diametro separatore idr</t>
  </si>
  <si>
    <t>mm</t>
  </si>
  <si>
    <t>Separatore collegam.</t>
  </si>
  <si>
    <t>Valvola di bilanciamento</t>
  </si>
  <si>
    <t>DN</t>
  </si>
  <si>
    <t>PRODUTTORE</t>
  </si>
  <si>
    <t>A</t>
  </si>
  <si>
    <t>B</t>
  </si>
  <si>
    <t>C</t>
  </si>
  <si>
    <t>TIEMME</t>
  </si>
  <si>
    <t>4°PIANO</t>
  </si>
  <si>
    <t>*</t>
  </si>
  <si>
    <t>Valv bilanc.dinamica</t>
  </si>
  <si>
    <t>RBM</t>
  </si>
  <si>
    <t>Piano terra</t>
  </si>
  <si>
    <t>1°PIANO</t>
  </si>
  <si>
    <t>2°PIANO</t>
  </si>
  <si>
    <t>3°PIANO</t>
  </si>
  <si>
    <t>5°PIANO</t>
  </si>
  <si>
    <t>Faq.2390.2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</si>
</sst>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20"/>
      <color rgb="FF0070C0"/>
      <name val="Arial Black"/>
      <family val="2"/>
    </font>
    <font>
      <sz val="11"/>
      <color rgb="FF0070C0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 applyBorder="1"/>
    <xf numFmtId="0" fontId="2" fillId="0" borderId="0" xfId="0" applyFont="1"/>
    <xf numFmtId="0" fontId="4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Protection="1"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locked="0" hidden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164" fontId="4" fillId="3" borderId="2" xfId="0" applyNumberFormat="1" applyFont="1" applyFill="1" applyBorder="1" applyAlignment="1" applyProtection="1">
      <alignment horizontal="center"/>
      <protection hidden="1"/>
    </xf>
    <xf numFmtId="164" fontId="6" fillId="3" borderId="3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Protection="1">
      <protection hidden="1"/>
    </xf>
    <xf numFmtId="0" fontId="4" fillId="0" borderId="4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Protection="1">
      <protection hidden="1"/>
    </xf>
    <xf numFmtId="0" fontId="5" fillId="0" borderId="7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locked="0" hidden="1"/>
    </xf>
    <xf numFmtId="16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/>
    <xf numFmtId="0" fontId="4" fillId="0" borderId="5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center"/>
      <protection locked="0"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164" fontId="0" fillId="0" borderId="0" xfId="0" applyNumberForma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 hidden="1"/>
    </xf>
    <xf numFmtId="164" fontId="6" fillId="0" borderId="0" xfId="0" applyNumberFormat="1" applyFont="1" applyAlignment="1">
      <alignment horizontal="left" vertical="center"/>
    </xf>
    <xf numFmtId="0" fontId="9" fillId="0" borderId="0" xfId="0" applyFont="1" applyFill="1" applyBorder="1" applyProtection="1"/>
    <xf numFmtId="164" fontId="6" fillId="3" borderId="1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1" fontId="0" fillId="3" borderId="3" xfId="0" applyNumberForma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6" fillId="2" borderId="3" xfId="0" applyFont="1" applyFill="1" applyBorder="1" applyAlignment="1" applyProtection="1">
      <alignment horizontal="center" vertical="center"/>
      <protection locked="0"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" fontId="6" fillId="2" borderId="0" xfId="0" applyNumberFormat="1" applyFont="1" applyFill="1" applyAlignment="1" applyProtection="1">
      <alignment horizontal="center" vertical="center"/>
      <protection locked="0" hidden="1"/>
    </xf>
    <xf numFmtId="0" fontId="5" fillId="2" borderId="2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hidden="1"/>
    </xf>
    <xf numFmtId="164" fontId="5" fillId="3" borderId="2" xfId="0" applyNumberFormat="1" applyFont="1" applyFill="1" applyBorder="1" applyAlignment="1" applyProtection="1">
      <alignment horizontal="center"/>
      <protection hidden="1"/>
    </xf>
    <xf numFmtId="164" fontId="4" fillId="3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/>
      <protection locked="0" hidden="1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9</xdr:row>
      <xdr:rowOff>7938</xdr:rowOff>
    </xdr:from>
    <xdr:to>
      <xdr:col>10</xdr:col>
      <xdr:colOff>285750</xdr:colOff>
      <xdr:row>10</xdr:row>
      <xdr:rowOff>134937</xdr:rowOff>
    </xdr:to>
    <xdr:cxnSp macro="">
      <xdr:nvCxnSpPr>
        <xdr:cNvPr id="2" name="Connettore 1 1"/>
        <xdr:cNvCxnSpPr/>
      </xdr:nvCxnSpPr>
      <xdr:spPr>
        <a:xfrm>
          <a:off x="7400925" y="2522538"/>
          <a:ext cx="0" cy="32702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325438</xdr:colOff>
      <xdr:row>16</xdr:row>
      <xdr:rowOff>19050</xdr:rowOff>
    </xdr:from>
    <xdr:to>
      <xdr:col>10</xdr:col>
      <xdr:colOff>342900</xdr:colOff>
      <xdr:row>22</xdr:row>
      <xdr:rowOff>119062</xdr:rowOff>
    </xdr:to>
    <xdr:cxnSp macro="">
      <xdr:nvCxnSpPr>
        <xdr:cNvPr id="3" name="Connettore 1 2"/>
        <xdr:cNvCxnSpPr/>
      </xdr:nvCxnSpPr>
      <xdr:spPr>
        <a:xfrm flipH="1">
          <a:off x="7640638" y="3724275"/>
          <a:ext cx="17462" cy="1481137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25</xdr:row>
      <xdr:rowOff>47625</xdr:rowOff>
    </xdr:from>
    <xdr:to>
      <xdr:col>10</xdr:col>
      <xdr:colOff>297656</xdr:colOff>
      <xdr:row>27</xdr:row>
      <xdr:rowOff>130968</xdr:rowOff>
    </xdr:to>
    <xdr:cxnSp macro="">
      <xdr:nvCxnSpPr>
        <xdr:cNvPr id="4" name="Connettore 1 3"/>
        <xdr:cNvCxnSpPr/>
      </xdr:nvCxnSpPr>
      <xdr:spPr>
        <a:xfrm>
          <a:off x="7412831" y="6029325"/>
          <a:ext cx="0" cy="502443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35</xdr:row>
      <xdr:rowOff>11906</xdr:rowOff>
    </xdr:from>
    <xdr:to>
      <xdr:col>10</xdr:col>
      <xdr:colOff>297656</xdr:colOff>
      <xdr:row>37</xdr:row>
      <xdr:rowOff>154781</xdr:rowOff>
    </xdr:to>
    <xdr:cxnSp macro="">
      <xdr:nvCxnSpPr>
        <xdr:cNvPr id="5" name="Connettore 1 4"/>
        <xdr:cNvCxnSpPr/>
      </xdr:nvCxnSpPr>
      <xdr:spPr>
        <a:xfrm>
          <a:off x="7412831" y="8117681"/>
          <a:ext cx="0" cy="561975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45</xdr:row>
      <xdr:rowOff>35719</xdr:rowOff>
    </xdr:from>
    <xdr:to>
      <xdr:col>10</xdr:col>
      <xdr:colOff>297656</xdr:colOff>
      <xdr:row>47</xdr:row>
      <xdr:rowOff>178593</xdr:rowOff>
    </xdr:to>
    <xdr:cxnSp macro="">
      <xdr:nvCxnSpPr>
        <xdr:cNvPr id="6" name="Connettore 1 5"/>
        <xdr:cNvCxnSpPr/>
      </xdr:nvCxnSpPr>
      <xdr:spPr>
        <a:xfrm>
          <a:off x="7412831" y="10236994"/>
          <a:ext cx="0" cy="54292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309562</xdr:colOff>
      <xdr:row>55</xdr:row>
      <xdr:rowOff>23813</xdr:rowOff>
    </xdr:from>
    <xdr:to>
      <xdr:col>10</xdr:col>
      <xdr:colOff>309562</xdr:colOff>
      <xdr:row>57</xdr:row>
      <xdr:rowOff>154781</xdr:rowOff>
    </xdr:to>
    <xdr:cxnSp macro="">
      <xdr:nvCxnSpPr>
        <xdr:cNvPr id="7" name="Connettore 1 6"/>
        <xdr:cNvCxnSpPr/>
      </xdr:nvCxnSpPr>
      <xdr:spPr>
        <a:xfrm>
          <a:off x="7424737" y="12292013"/>
          <a:ext cx="0" cy="550068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321468</xdr:colOff>
      <xdr:row>65</xdr:row>
      <xdr:rowOff>47624</xdr:rowOff>
    </xdr:from>
    <xdr:to>
      <xdr:col>10</xdr:col>
      <xdr:colOff>321468</xdr:colOff>
      <xdr:row>66</xdr:row>
      <xdr:rowOff>23812</xdr:rowOff>
    </xdr:to>
    <xdr:cxnSp macro="">
      <xdr:nvCxnSpPr>
        <xdr:cNvPr id="8" name="Connettore 1 7"/>
        <xdr:cNvCxnSpPr/>
      </xdr:nvCxnSpPr>
      <xdr:spPr>
        <a:xfrm>
          <a:off x="7436643" y="14411324"/>
          <a:ext cx="0" cy="185738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63</xdr:row>
      <xdr:rowOff>119062</xdr:rowOff>
    </xdr:from>
    <xdr:to>
      <xdr:col>10</xdr:col>
      <xdr:colOff>119061</xdr:colOff>
      <xdr:row>63</xdr:row>
      <xdr:rowOff>119063</xdr:rowOff>
    </xdr:to>
    <xdr:cxnSp macro="">
      <xdr:nvCxnSpPr>
        <xdr:cNvPr id="9" name="Connettore 1 8"/>
        <xdr:cNvCxnSpPr/>
      </xdr:nvCxnSpPr>
      <xdr:spPr>
        <a:xfrm flipH="1">
          <a:off x="6848475" y="14063662"/>
          <a:ext cx="385761" cy="1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464344</xdr:colOff>
      <xdr:row>53</xdr:row>
      <xdr:rowOff>119063</xdr:rowOff>
    </xdr:from>
    <xdr:to>
      <xdr:col>10</xdr:col>
      <xdr:colOff>83343</xdr:colOff>
      <xdr:row>53</xdr:row>
      <xdr:rowOff>119063</xdr:rowOff>
    </xdr:to>
    <xdr:cxnSp macro="">
      <xdr:nvCxnSpPr>
        <xdr:cNvPr id="10" name="Connettore 1 9"/>
        <xdr:cNvCxnSpPr/>
      </xdr:nvCxnSpPr>
      <xdr:spPr>
        <a:xfrm flipH="1">
          <a:off x="6788944" y="11968163"/>
          <a:ext cx="409574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452438</xdr:colOff>
      <xdr:row>43</xdr:row>
      <xdr:rowOff>107156</xdr:rowOff>
    </xdr:from>
    <xdr:to>
      <xdr:col>10</xdr:col>
      <xdr:colOff>71437</xdr:colOff>
      <xdr:row>43</xdr:row>
      <xdr:rowOff>107156</xdr:rowOff>
    </xdr:to>
    <xdr:cxnSp macro="">
      <xdr:nvCxnSpPr>
        <xdr:cNvPr id="11" name="Connettore 1 10"/>
        <xdr:cNvCxnSpPr/>
      </xdr:nvCxnSpPr>
      <xdr:spPr>
        <a:xfrm flipH="1">
          <a:off x="6777038" y="9889331"/>
          <a:ext cx="409574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416720</xdr:colOff>
      <xdr:row>33</xdr:row>
      <xdr:rowOff>119062</xdr:rowOff>
    </xdr:from>
    <xdr:to>
      <xdr:col>10</xdr:col>
      <xdr:colOff>35719</xdr:colOff>
      <xdr:row>33</xdr:row>
      <xdr:rowOff>119062</xdr:rowOff>
    </xdr:to>
    <xdr:cxnSp macro="">
      <xdr:nvCxnSpPr>
        <xdr:cNvPr id="12" name="Connettore 1 11"/>
        <xdr:cNvCxnSpPr/>
      </xdr:nvCxnSpPr>
      <xdr:spPr>
        <a:xfrm flipH="1">
          <a:off x="6741320" y="7805737"/>
          <a:ext cx="409574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452438</xdr:colOff>
      <xdr:row>23</xdr:row>
      <xdr:rowOff>119063</xdr:rowOff>
    </xdr:from>
    <xdr:to>
      <xdr:col>10</xdr:col>
      <xdr:colOff>71437</xdr:colOff>
      <xdr:row>23</xdr:row>
      <xdr:rowOff>119063</xdr:rowOff>
    </xdr:to>
    <xdr:cxnSp macro="">
      <xdr:nvCxnSpPr>
        <xdr:cNvPr id="13" name="Connettore 1 12"/>
        <xdr:cNvCxnSpPr/>
      </xdr:nvCxnSpPr>
      <xdr:spPr>
        <a:xfrm flipH="1">
          <a:off x="6777038" y="5681663"/>
          <a:ext cx="409574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428626</xdr:colOff>
      <xdr:row>13</xdr:row>
      <xdr:rowOff>119063</xdr:rowOff>
    </xdr:from>
    <xdr:to>
      <xdr:col>10</xdr:col>
      <xdr:colOff>47625</xdr:colOff>
      <xdr:row>13</xdr:row>
      <xdr:rowOff>119063</xdr:rowOff>
    </xdr:to>
    <xdr:cxnSp macro="">
      <xdr:nvCxnSpPr>
        <xdr:cNvPr id="14" name="Connettore 1 13"/>
        <xdr:cNvCxnSpPr/>
      </xdr:nvCxnSpPr>
      <xdr:spPr>
        <a:xfrm flipH="1">
          <a:off x="6753226" y="3462338"/>
          <a:ext cx="409574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390526</xdr:colOff>
      <xdr:row>35</xdr:row>
      <xdr:rowOff>80964</xdr:rowOff>
    </xdr:from>
    <xdr:to>
      <xdr:col>11</xdr:col>
      <xdr:colOff>11907</xdr:colOff>
      <xdr:row>35</xdr:row>
      <xdr:rowOff>83344</xdr:rowOff>
    </xdr:to>
    <xdr:cxnSp macro="">
      <xdr:nvCxnSpPr>
        <xdr:cNvPr id="15" name="Connettore 1 14"/>
        <xdr:cNvCxnSpPr/>
      </xdr:nvCxnSpPr>
      <xdr:spPr>
        <a:xfrm flipH="1" flipV="1">
          <a:off x="7505701" y="8186739"/>
          <a:ext cx="269081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404812</xdr:colOff>
      <xdr:row>25</xdr:row>
      <xdr:rowOff>107157</xdr:rowOff>
    </xdr:from>
    <xdr:to>
      <xdr:col>11</xdr:col>
      <xdr:colOff>26193</xdr:colOff>
      <xdr:row>25</xdr:row>
      <xdr:rowOff>109537</xdr:rowOff>
    </xdr:to>
    <xdr:cxnSp macro="">
      <xdr:nvCxnSpPr>
        <xdr:cNvPr id="16" name="Connettore 1 15"/>
        <xdr:cNvCxnSpPr/>
      </xdr:nvCxnSpPr>
      <xdr:spPr>
        <a:xfrm flipH="1" flipV="1">
          <a:off x="7519987" y="6088857"/>
          <a:ext cx="269081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45</xdr:row>
      <xdr:rowOff>119063</xdr:rowOff>
    </xdr:from>
    <xdr:to>
      <xdr:col>11</xdr:col>
      <xdr:colOff>2381</xdr:colOff>
      <xdr:row>45</xdr:row>
      <xdr:rowOff>121443</xdr:rowOff>
    </xdr:to>
    <xdr:cxnSp macro="">
      <xdr:nvCxnSpPr>
        <xdr:cNvPr id="17" name="Connettore 1 16"/>
        <xdr:cNvCxnSpPr/>
      </xdr:nvCxnSpPr>
      <xdr:spPr>
        <a:xfrm flipH="1" flipV="1">
          <a:off x="7496175" y="10320338"/>
          <a:ext cx="269081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354805</xdr:colOff>
      <xdr:row>55</xdr:row>
      <xdr:rowOff>104775</xdr:rowOff>
    </xdr:from>
    <xdr:to>
      <xdr:col>10</xdr:col>
      <xdr:colOff>619123</xdr:colOff>
      <xdr:row>55</xdr:row>
      <xdr:rowOff>107155</xdr:rowOff>
    </xdr:to>
    <xdr:cxnSp macro="">
      <xdr:nvCxnSpPr>
        <xdr:cNvPr id="18" name="Connettore 1 17"/>
        <xdr:cNvCxnSpPr/>
      </xdr:nvCxnSpPr>
      <xdr:spPr>
        <a:xfrm flipH="1" flipV="1">
          <a:off x="7469980" y="12372975"/>
          <a:ext cx="264318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404812</xdr:colOff>
      <xdr:row>65</xdr:row>
      <xdr:rowOff>95249</xdr:rowOff>
    </xdr:from>
    <xdr:to>
      <xdr:col>11</xdr:col>
      <xdr:colOff>26193</xdr:colOff>
      <xdr:row>65</xdr:row>
      <xdr:rowOff>97629</xdr:rowOff>
    </xdr:to>
    <xdr:cxnSp macro="">
      <xdr:nvCxnSpPr>
        <xdr:cNvPr id="19" name="Connettore 1 18"/>
        <xdr:cNvCxnSpPr/>
      </xdr:nvCxnSpPr>
      <xdr:spPr>
        <a:xfrm flipH="1" flipV="1">
          <a:off x="7519987" y="14458949"/>
          <a:ext cx="269081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27</xdr:row>
      <xdr:rowOff>28575</xdr:rowOff>
    </xdr:from>
    <xdr:to>
      <xdr:col>11</xdr:col>
      <xdr:colOff>333376</xdr:colOff>
      <xdr:row>34</xdr:row>
      <xdr:rowOff>119063</xdr:rowOff>
    </xdr:to>
    <xdr:cxnSp macro="">
      <xdr:nvCxnSpPr>
        <xdr:cNvPr id="20" name="Connettore 1 19"/>
        <xdr:cNvCxnSpPr/>
      </xdr:nvCxnSpPr>
      <xdr:spPr>
        <a:xfrm>
          <a:off x="8763000" y="6162675"/>
          <a:ext cx="1" cy="1585913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47</xdr:row>
      <xdr:rowOff>47625</xdr:rowOff>
    </xdr:from>
    <xdr:to>
      <xdr:col>11</xdr:col>
      <xdr:colOff>319089</xdr:colOff>
      <xdr:row>55</xdr:row>
      <xdr:rowOff>33338</xdr:rowOff>
    </xdr:to>
    <xdr:cxnSp macro="">
      <xdr:nvCxnSpPr>
        <xdr:cNvPr id="21" name="Connettore 1 20"/>
        <xdr:cNvCxnSpPr/>
      </xdr:nvCxnSpPr>
      <xdr:spPr>
        <a:xfrm>
          <a:off x="8743950" y="10382250"/>
          <a:ext cx="4764" cy="1652588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340520</xdr:colOff>
      <xdr:row>37</xdr:row>
      <xdr:rowOff>95250</xdr:rowOff>
    </xdr:from>
    <xdr:to>
      <xdr:col>11</xdr:col>
      <xdr:colOff>342900</xdr:colOff>
      <xdr:row>45</xdr:row>
      <xdr:rowOff>7145</xdr:rowOff>
    </xdr:to>
    <xdr:cxnSp macro="">
      <xdr:nvCxnSpPr>
        <xdr:cNvPr id="22" name="Connettore 1 21"/>
        <xdr:cNvCxnSpPr/>
      </xdr:nvCxnSpPr>
      <xdr:spPr>
        <a:xfrm flipH="1">
          <a:off x="8770145" y="8353425"/>
          <a:ext cx="2380" cy="158829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316708</xdr:colOff>
      <xdr:row>57</xdr:row>
      <xdr:rowOff>38100</xdr:rowOff>
    </xdr:from>
    <xdr:to>
      <xdr:col>11</xdr:col>
      <xdr:colOff>323850</xdr:colOff>
      <xdr:row>64</xdr:row>
      <xdr:rowOff>197645</xdr:rowOff>
    </xdr:to>
    <xdr:cxnSp macro="">
      <xdr:nvCxnSpPr>
        <xdr:cNvPr id="23" name="Connettore 1 22"/>
        <xdr:cNvCxnSpPr/>
      </xdr:nvCxnSpPr>
      <xdr:spPr>
        <a:xfrm flipH="1">
          <a:off x="8746333" y="12458700"/>
          <a:ext cx="7142" cy="162639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509587</xdr:colOff>
      <xdr:row>65</xdr:row>
      <xdr:rowOff>116680</xdr:rowOff>
    </xdr:from>
    <xdr:to>
      <xdr:col>12</xdr:col>
      <xdr:colOff>130967</xdr:colOff>
      <xdr:row>65</xdr:row>
      <xdr:rowOff>119060</xdr:rowOff>
    </xdr:to>
    <xdr:cxnSp macro="">
      <xdr:nvCxnSpPr>
        <xdr:cNvPr id="24" name="Connettore 1 23"/>
        <xdr:cNvCxnSpPr/>
      </xdr:nvCxnSpPr>
      <xdr:spPr>
        <a:xfrm flipH="1" flipV="1">
          <a:off x="8272462" y="14480380"/>
          <a:ext cx="269080" cy="238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365125</xdr:colOff>
      <xdr:row>59</xdr:row>
      <xdr:rowOff>7937</xdr:rowOff>
    </xdr:from>
    <xdr:to>
      <xdr:col>12</xdr:col>
      <xdr:colOff>369094</xdr:colOff>
      <xdr:row>64</xdr:row>
      <xdr:rowOff>130968</xdr:rowOff>
    </xdr:to>
    <xdr:cxnSp macro="">
      <xdr:nvCxnSpPr>
        <xdr:cNvPr id="25" name="Connettore 1 24"/>
        <xdr:cNvCxnSpPr/>
      </xdr:nvCxnSpPr>
      <xdr:spPr>
        <a:xfrm>
          <a:off x="8775700" y="13114337"/>
          <a:ext cx="3969" cy="1170781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333375</xdr:colOff>
      <xdr:row>49</xdr:row>
      <xdr:rowOff>71438</xdr:rowOff>
    </xdr:from>
    <xdr:to>
      <xdr:col>12</xdr:col>
      <xdr:colOff>333375</xdr:colOff>
      <xdr:row>57</xdr:row>
      <xdr:rowOff>111125</xdr:rowOff>
    </xdr:to>
    <xdr:cxnSp macro="">
      <xdr:nvCxnSpPr>
        <xdr:cNvPr id="26" name="Connettore 1 25"/>
        <xdr:cNvCxnSpPr/>
      </xdr:nvCxnSpPr>
      <xdr:spPr>
        <a:xfrm>
          <a:off x="8743950" y="11082338"/>
          <a:ext cx="0" cy="1716087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317500</xdr:colOff>
      <xdr:row>39</xdr:row>
      <xdr:rowOff>31750</xdr:rowOff>
    </xdr:from>
    <xdr:to>
      <xdr:col>12</xdr:col>
      <xdr:colOff>317500</xdr:colOff>
      <xdr:row>47</xdr:row>
      <xdr:rowOff>71438</xdr:rowOff>
    </xdr:to>
    <xdr:cxnSp macro="">
      <xdr:nvCxnSpPr>
        <xdr:cNvPr id="27" name="Connettore 1 26"/>
        <xdr:cNvCxnSpPr/>
      </xdr:nvCxnSpPr>
      <xdr:spPr>
        <a:xfrm>
          <a:off x="8728075" y="8975725"/>
          <a:ext cx="0" cy="1697038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317500</xdr:colOff>
      <xdr:row>29</xdr:row>
      <xdr:rowOff>79375</xdr:rowOff>
    </xdr:from>
    <xdr:to>
      <xdr:col>12</xdr:col>
      <xdr:colOff>325437</xdr:colOff>
      <xdr:row>37</xdr:row>
      <xdr:rowOff>79375</xdr:rowOff>
    </xdr:to>
    <xdr:cxnSp macro="">
      <xdr:nvCxnSpPr>
        <xdr:cNvPr id="28" name="Connettore 1 27"/>
        <xdr:cNvCxnSpPr/>
      </xdr:nvCxnSpPr>
      <xdr:spPr>
        <a:xfrm>
          <a:off x="8728075" y="6899275"/>
          <a:ext cx="7937" cy="1704975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314326</xdr:colOff>
      <xdr:row>16</xdr:row>
      <xdr:rowOff>88106</xdr:rowOff>
    </xdr:from>
    <xdr:to>
      <xdr:col>11</xdr:col>
      <xdr:colOff>316708</xdr:colOff>
      <xdr:row>24</xdr:row>
      <xdr:rowOff>173831</xdr:rowOff>
    </xdr:to>
    <xdr:cxnSp macro="">
      <xdr:nvCxnSpPr>
        <xdr:cNvPr id="29" name="Connettore 1 28"/>
        <xdr:cNvCxnSpPr/>
      </xdr:nvCxnSpPr>
      <xdr:spPr>
        <a:xfrm>
          <a:off x="8077201" y="4060031"/>
          <a:ext cx="2382" cy="1885950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309562</xdr:colOff>
      <xdr:row>12</xdr:row>
      <xdr:rowOff>63500</xdr:rowOff>
    </xdr:from>
    <xdr:to>
      <xdr:col>12</xdr:col>
      <xdr:colOff>325437</xdr:colOff>
      <xdr:row>27</xdr:row>
      <xdr:rowOff>103187</xdr:rowOff>
    </xdr:to>
    <xdr:cxnSp macro="">
      <xdr:nvCxnSpPr>
        <xdr:cNvPr id="30" name="Connettore 1 29"/>
        <xdr:cNvCxnSpPr/>
      </xdr:nvCxnSpPr>
      <xdr:spPr>
        <a:xfrm>
          <a:off x="8720137" y="3197225"/>
          <a:ext cx="15875" cy="3306762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285749</xdr:colOff>
      <xdr:row>9</xdr:row>
      <xdr:rowOff>23812</xdr:rowOff>
    </xdr:from>
    <xdr:to>
      <xdr:col>12</xdr:col>
      <xdr:colOff>285750</xdr:colOff>
      <xdr:row>10</xdr:row>
      <xdr:rowOff>158750</xdr:rowOff>
    </xdr:to>
    <xdr:cxnSp macro="">
      <xdr:nvCxnSpPr>
        <xdr:cNvPr id="31" name="Connettore 1 30"/>
        <xdr:cNvCxnSpPr/>
      </xdr:nvCxnSpPr>
      <xdr:spPr>
        <a:xfrm>
          <a:off x="8696324" y="2538412"/>
          <a:ext cx="1" cy="334963"/>
        </a:xfrm>
        <a:prstGeom prst="line">
          <a:avLst/>
        </a:prstGeom>
        <a:ln w="76200">
          <a:solidFill>
            <a:srgbClr val="FBBCA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8</xdr:row>
      <xdr:rowOff>7938</xdr:rowOff>
    </xdr:from>
    <xdr:to>
      <xdr:col>10</xdr:col>
      <xdr:colOff>504031</xdr:colOff>
      <xdr:row>8</xdr:row>
      <xdr:rowOff>170656</xdr:rowOff>
    </xdr:to>
    <xdr:sp macro="" textlink="">
      <xdr:nvSpPr>
        <xdr:cNvPr id="33" name="Freccia in giù 32"/>
        <xdr:cNvSpPr/>
      </xdr:nvSpPr>
      <xdr:spPr>
        <a:xfrm>
          <a:off x="7131050" y="2189163"/>
          <a:ext cx="488156" cy="1627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35718</xdr:colOff>
      <xdr:row>7</xdr:row>
      <xdr:rowOff>234157</xdr:rowOff>
    </xdr:from>
    <xdr:to>
      <xdr:col>12</xdr:col>
      <xdr:colOff>500062</xdr:colOff>
      <xdr:row>8</xdr:row>
      <xdr:rowOff>154782</xdr:rowOff>
    </xdr:to>
    <xdr:sp macro="" textlink="">
      <xdr:nvSpPr>
        <xdr:cNvPr id="34" name="Freccia in su 33"/>
        <xdr:cNvSpPr/>
      </xdr:nvSpPr>
      <xdr:spPr>
        <a:xfrm>
          <a:off x="8446293" y="2139157"/>
          <a:ext cx="464344" cy="196850"/>
        </a:xfrm>
        <a:prstGeom prst="upArrow">
          <a:avLst/>
        </a:prstGeom>
        <a:solidFill>
          <a:srgbClr val="FBBCAB"/>
        </a:solidFill>
        <a:ln>
          <a:solidFill>
            <a:srgbClr val="FBBCA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333375</xdr:colOff>
      <xdr:row>59</xdr:row>
      <xdr:rowOff>35719</xdr:rowOff>
    </xdr:from>
    <xdr:to>
      <xdr:col>10</xdr:col>
      <xdr:colOff>333375</xdr:colOff>
      <xdr:row>61</xdr:row>
      <xdr:rowOff>178593</xdr:rowOff>
    </xdr:to>
    <xdr:cxnSp macro="">
      <xdr:nvCxnSpPr>
        <xdr:cNvPr id="35" name="Connettore 1 34"/>
        <xdr:cNvCxnSpPr/>
      </xdr:nvCxnSpPr>
      <xdr:spPr>
        <a:xfrm>
          <a:off x="7448550" y="13142119"/>
          <a:ext cx="0" cy="56197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297656</xdr:colOff>
      <xdr:row>49</xdr:row>
      <xdr:rowOff>71437</xdr:rowOff>
    </xdr:from>
    <xdr:to>
      <xdr:col>10</xdr:col>
      <xdr:colOff>297656</xdr:colOff>
      <xdr:row>52</xdr:row>
      <xdr:rowOff>107156</xdr:rowOff>
    </xdr:to>
    <xdr:cxnSp macro="">
      <xdr:nvCxnSpPr>
        <xdr:cNvPr id="36" name="Connettore 1 35"/>
        <xdr:cNvCxnSpPr/>
      </xdr:nvCxnSpPr>
      <xdr:spPr>
        <a:xfrm>
          <a:off x="7412831" y="11082337"/>
          <a:ext cx="0" cy="664369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307182</xdr:colOff>
      <xdr:row>39</xdr:row>
      <xdr:rowOff>59531</xdr:rowOff>
    </xdr:from>
    <xdr:to>
      <xdr:col>10</xdr:col>
      <xdr:colOff>309562</xdr:colOff>
      <xdr:row>42</xdr:row>
      <xdr:rowOff>200025</xdr:rowOff>
    </xdr:to>
    <xdr:cxnSp macro="">
      <xdr:nvCxnSpPr>
        <xdr:cNvPr id="37" name="Connettore 1 36"/>
        <xdr:cNvCxnSpPr/>
      </xdr:nvCxnSpPr>
      <xdr:spPr>
        <a:xfrm flipH="1">
          <a:off x="7422357" y="9003506"/>
          <a:ext cx="2380" cy="769144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307181</xdr:colOff>
      <xdr:row>29</xdr:row>
      <xdr:rowOff>45244</xdr:rowOff>
    </xdr:from>
    <xdr:to>
      <xdr:col>10</xdr:col>
      <xdr:colOff>309562</xdr:colOff>
      <xdr:row>32</xdr:row>
      <xdr:rowOff>142875</xdr:rowOff>
    </xdr:to>
    <xdr:cxnSp macro="">
      <xdr:nvCxnSpPr>
        <xdr:cNvPr id="38" name="Connettore 1 37"/>
        <xdr:cNvCxnSpPr/>
      </xdr:nvCxnSpPr>
      <xdr:spPr>
        <a:xfrm>
          <a:off x="7422356" y="6865144"/>
          <a:ext cx="2381" cy="754856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476250</xdr:colOff>
      <xdr:row>49</xdr:row>
      <xdr:rowOff>76201</xdr:rowOff>
    </xdr:from>
    <xdr:to>
      <xdr:col>20</xdr:col>
      <xdr:colOff>295275</xdr:colOff>
      <xdr:row>59</xdr:row>
      <xdr:rowOff>13345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1275" y="10820401"/>
          <a:ext cx="4352925" cy="20326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180975</xdr:colOff>
      <xdr:row>60</xdr:row>
      <xdr:rowOff>133350</xdr:rowOff>
    </xdr:from>
    <xdr:to>
      <xdr:col>19</xdr:col>
      <xdr:colOff>238125</xdr:colOff>
      <xdr:row>67</xdr:row>
      <xdr:rowOff>171450</xdr:rowOff>
    </xdr:to>
    <xdr:pic>
      <xdr:nvPicPr>
        <xdr:cNvPr id="40" name="Immagine 39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96800" y="13182600"/>
          <a:ext cx="1352550" cy="1504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171450</xdr:colOff>
      <xdr:row>57</xdr:row>
      <xdr:rowOff>200025</xdr:rowOff>
    </xdr:from>
    <xdr:to>
      <xdr:col>19</xdr:col>
      <xdr:colOff>171450</xdr:colOff>
      <xdr:row>60</xdr:row>
      <xdr:rowOff>104775</xdr:rowOff>
    </xdr:to>
    <xdr:cxnSp macro="">
      <xdr:nvCxnSpPr>
        <xdr:cNvPr id="42" name="Connettore 2 41"/>
        <xdr:cNvCxnSpPr/>
      </xdr:nvCxnSpPr>
      <xdr:spPr>
        <a:xfrm flipV="1">
          <a:off x="13782675" y="12620625"/>
          <a:ext cx="0" cy="53340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123825</xdr:colOff>
      <xdr:row>60</xdr:row>
      <xdr:rowOff>57150</xdr:rowOff>
    </xdr:from>
    <xdr:to>
      <xdr:col>17</xdr:col>
      <xdr:colOff>476250</xdr:colOff>
      <xdr:row>63</xdr:row>
      <xdr:rowOff>47625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44250" y="13106400"/>
          <a:ext cx="1647825" cy="619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219075</xdr:colOff>
      <xdr:row>0</xdr:row>
      <xdr:rowOff>180975</xdr:rowOff>
    </xdr:from>
    <xdr:to>
      <xdr:col>2</xdr:col>
      <xdr:colOff>514350</xdr:colOff>
      <xdr:row>5</xdr:row>
      <xdr:rowOff>57150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219075" y="180975"/>
          <a:ext cx="2895600" cy="828675"/>
        </a:xfrm>
        <a:prstGeom prst="rect">
          <a:avLst/>
        </a:prstGeom>
        <a:solidFill>
          <a:srgbClr val="92CDDC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600" b="0" i="0" u="none" strike="noStrike" baseline="0">
              <a:solidFill>
                <a:srgbClr val="FFFFFF"/>
              </a:solidFill>
              <a:latin typeface="Arial Black"/>
            </a:rPr>
            <a:t>CT ENERGIA IMPIANTI</a:t>
          </a:r>
        </a:p>
        <a:p>
          <a:pPr algn="l" rtl="0">
            <a:defRPr sz="1000"/>
          </a:pPr>
          <a:r>
            <a:rPr lang="it-IT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ing.prof.G. Loffredo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www.ctenergia.it  info@ctenegia.it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69"/>
  <sheetViews>
    <sheetView tabSelected="1" view="pageLayout" topLeftCell="C5" zoomScaleNormal="100" workbookViewId="0">
      <selection activeCell="D10" sqref="D10"/>
    </sheetView>
  </sheetViews>
  <sheetFormatPr defaultRowHeight="15"/>
  <cols>
    <col min="2" max="2" width="27.42578125" customWidth="1"/>
  </cols>
  <sheetData>
    <row r="5" spans="1:16">
      <c r="A5" s="1"/>
    </row>
    <row r="6" spans="1:16" ht="31.5">
      <c r="A6" s="1"/>
      <c r="B6" s="58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2"/>
      <c r="P6" s="53" t="s">
        <v>28</v>
      </c>
    </row>
    <row r="7" spans="1:16" ht="31.5">
      <c r="A7" s="1"/>
      <c r="B7" s="58" t="s">
        <v>1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6" ht="23.25">
      <c r="A8" s="1"/>
      <c r="B8" s="60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P8" s="14"/>
    </row>
    <row r="9" spans="1:16" ht="15.75">
      <c r="A9" s="1"/>
      <c r="B9" s="3"/>
      <c r="C9" s="4"/>
      <c r="D9" s="4"/>
      <c r="E9" s="1"/>
      <c r="F9" s="1"/>
      <c r="G9" s="1"/>
      <c r="H9" s="1"/>
      <c r="I9" s="1"/>
      <c r="J9" s="1"/>
    </row>
    <row r="10" spans="1:16" ht="15.75">
      <c r="A10" s="1"/>
      <c r="B10" s="5"/>
      <c r="C10" s="6"/>
      <c r="D10" s="7"/>
      <c r="E10" s="1"/>
      <c r="F10" s="1"/>
      <c r="G10" s="1"/>
      <c r="H10" s="1"/>
      <c r="I10" s="1"/>
      <c r="J10" s="1"/>
      <c r="K10" s="1"/>
      <c r="M10" s="8"/>
    </row>
    <row r="11" spans="1:16" ht="16.5">
      <c r="A11" s="1"/>
      <c r="B11" s="9" t="s">
        <v>3</v>
      </c>
      <c r="C11" s="10" t="s">
        <v>4</v>
      </c>
      <c r="D11" s="11"/>
      <c r="E11" s="11"/>
      <c r="F11" s="11"/>
      <c r="G11" s="11"/>
      <c r="H11" s="11"/>
      <c r="I11" s="11"/>
      <c r="J11" s="12"/>
      <c r="K11" s="13"/>
      <c r="L11" s="14"/>
      <c r="M11" s="15"/>
    </row>
    <row r="12" spans="1:16" ht="16.5">
      <c r="A12" s="1"/>
      <c r="B12" s="16" t="s">
        <v>5</v>
      </c>
      <c r="C12" s="17" t="s">
        <v>6</v>
      </c>
      <c r="D12" s="18">
        <f>(D11/(2.826*1.2))^0.5</f>
        <v>0</v>
      </c>
      <c r="E12" s="18">
        <f t="shared" ref="E12" si="0">(E11/(2.826*1.2))^0.5</f>
        <v>0</v>
      </c>
      <c r="F12" s="18">
        <f t="shared" ref="F12" si="1">(F11/(2.826*1.2))^0.5</f>
        <v>0</v>
      </c>
      <c r="G12" s="18">
        <f t="shared" ref="G12" si="2">(G11/(2.826*1.2))^0.5</f>
        <v>0</v>
      </c>
      <c r="H12" s="18">
        <f t="shared" ref="H12" si="3">(H11/(2.826*1.2))^0.5</f>
        <v>0</v>
      </c>
      <c r="I12" s="18">
        <f t="shared" ref="I12" si="4">(I11/(2.826*1.2))^0.5</f>
        <v>0</v>
      </c>
      <c r="J12" s="12"/>
      <c r="K12" s="45">
        <f>K16</f>
        <v>110</v>
      </c>
      <c r="L12" s="14"/>
      <c r="M12" s="45">
        <f>M29</f>
        <v>110</v>
      </c>
    </row>
    <row r="13" spans="1:16" ht="16.5">
      <c r="A13" s="1"/>
      <c r="B13" s="16" t="s">
        <v>7</v>
      </c>
      <c r="C13" s="17" t="s">
        <v>6</v>
      </c>
      <c r="D13" s="32"/>
      <c r="E13" s="32"/>
      <c r="F13" s="32"/>
      <c r="G13" s="32"/>
      <c r="H13" s="32"/>
      <c r="I13" s="32"/>
      <c r="J13" s="12"/>
      <c r="K13" s="13"/>
      <c r="L13" s="14"/>
      <c r="M13" s="13"/>
    </row>
    <row r="14" spans="1:16" ht="16.5">
      <c r="A14" s="1"/>
      <c r="B14" s="16" t="s">
        <v>8</v>
      </c>
      <c r="C14" s="17" t="s">
        <v>4</v>
      </c>
      <c r="D14" s="62">
        <f>D11+E11+F11+G11+H11+I11</f>
        <v>0</v>
      </c>
      <c r="E14" s="62"/>
      <c r="F14" s="62"/>
      <c r="G14" s="62"/>
      <c r="H14" s="62"/>
      <c r="I14" s="62"/>
      <c r="J14" s="13"/>
      <c r="K14" s="19">
        <f>D14+K24</f>
        <v>39100</v>
      </c>
      <c r="L14" s="14"/>
      <c r="M14" s="14"/>
    </row>
    <row r="15" spans="1:16" ht="16.5">
      <c r="A15" s="1"/>
      <c r="B15" s="16" t="s">
        <v>9</v>
      </c>
      <c r="C15" s="17" t="s">
        <v>10</v>
      </c>
      <c r="D15" s="63">
        <f>(D14/(2.826*0.1))^0.5</f>
        <v>0</v>
      </c>
      <c r="E15" s="63"/>
      <c r="F15" s="63"/>
      <c r="G15" s="63"/>
      <c r="H15" s="63"/>
      <c r="I15" s="63"/>
      <c r="J15" s="12"/>
      <c r="K15" s="45">
        <f>(K14/(2.826*1.2))^0.5</f>
        <v>107.37710158061952</v>
      </c>
      <c r="L15" s="14"/>
      <c r="M15" s="13"/>
    </row>
    <row r="16" spans="1:16" ht="16.5">
      <c r="A16" s="1"/>
      <c r="B16" s="16" t="s">
        <v>7</v>
      </c>
      <c r="C16" s="17" t="s">
        <v>10</v>
      </c>
      <c r="D16" s="57"/>
      <c r="E16" s="57"/>
      <c r="F16" s="57"/>
      <c r="G16" s="57"/>
      <c r="H16" s="57"/>
      <c r="I16" s="57"/>
      <c r="J16" s="12"/>
      <c r="K16" s="41">
        <v>110</v>
      </c>
      <c r="L16" s="45">
        <f>(D14/(2.826*1.2))^0.5</f>
        <v>0</v>
      </c>
      <c r="M16" s="15"/>
    </row>
    <row r="17" spans="1:13" ht="16.5">
      <c r="A17" s="1"/>
      <c r="B17" s="16" t="s">
        <v>11</v>
      </c>
      <c r="C17" s="17" t="s">
        <v>10</v>
      </c>
      <c r="D17" s="64">
        <f>(D14/(2.826*1.2))^0.5</f>
        <v>0</v>
      </c>
      <c r="E17" s="64"/>
      <c r="F17" s="64"/>
      <c r="G17" s="64"/>
      <c r="H17" s="64"/>
      <c r="I17" s="64"/>
      <c r="J17" s="12"/>
      <c r="K17" s="12"/>
      <c r="L17" s="20"/>
      <c r="M17" s="15"/>
    </row>
    <row r="18" spans="1:13" ht="16.5">
      <c r="A18" s="1"/>
      <c r="B18" s="16" t="s">
        <v>7</v>
      </c>
      <c r="C18" s="17" t="s">
        <v>10</v>
      </c>
      <c r="D18" s="65"/>
      <c r="E18" s="65"/>
      <c r="F18" s="65"/>
      <c r="G18" s="65"/>
      <c r="H18" s="65"/>
      <c r="I18" s="65"/>
      <c r="J18" s="21"/>
      <c r="K18" s="21"/>
      <c r="L18" s="22"/>
      <c r="M18" s="23"/>
    </row>
    <row r="19" spans="1:13" ht="26.25">
      <c r="A19" s="1"/>
      <c r="B19" s="24" t="s">
        <v>12</v>
      </c>
      <c r="C19" s="25" t="s">
        <v>13</v>
      </c>
      <c r="D19" s="38"/>
      <c r="E19" s="66" t="s">
        <v>14</v>
      </c>
      <c r="F19" s="67"/>
      <c r="G19" s="39"/>
      <c r="H19" s="26"/>
      <c r="I19" s="21" t="s">
        <v>27</v>
      </c>
      <c r="J19" s="21"/>
      <c r="K19" s="27" t="s">
        <v>15</v>
      </c>
      <c r="L19" s="27" t="s">
        <v>16</v>
      </c>
      <c r="M19" s="27" t="s">
        <v>17</v>
      </c>
    </row>
    <row r="20" spans="1:13" ht="16.5">
      <c r="A20" s="1"/>
      <c r="B20" s="28"/>
      <c r="C20" s="29"/>
      <c r="D20" s="29"/>
      <c r="E20" s="1"/>
      <c r="F20" s="1"/>
      <c r="G20" s="1"/>
      <c r="H20" s="1"/>
      <c r="I20" s="1"/>
      <c r="J20" s="1"/>
      <c r="K20" s="21"/>
      <c r="L20" s="22"/>
      <c r="M20" s="23"/>
    </row>
    <row r="21" spans="1:13" ht="16.5">
      <c r="A21" s="1"/>
      <c r="B21" s="30" t="s">
        <v>3</v>
      </c>
      <c r="C21" s="10" t="s">
        <v>4</v>
      </c>
      <c r="D21" s="11">
        <v>1320</v>
      </c>
      <c r="E21" s="11">
        <v>1300</v>
      </c>
      <c r="F21" s="11">
        <v>1280</v>
      </c>
      <c r="G21" s="11">
        <v>1280</v>
      </c>
      <c r="H21" s="11">
        <v>1320</v>
      </c>
      <c r="I21" s="11">
        <v>1320</v>
      </c>
      <c r="J21" s="1"/>
      <c r="K21" s="1"/>
      <c r="L21" s="22"/>
      <c r="M21" s="23"/>
    </row>
    <row r="22" spans="1:13" ht="16.5">
      <c r="A22" s="1"/>
      <c r="B22" s="31" t="s">
        <v>5</v>
      </c>
      <c r="C22" s="17" t="s">
        <v>6</v>
      </c>
      <c r="D22" s="18">
        <f>(D21/(2.826*1.2))^0.5</f>
        <v>19.729235817198902</v>
      </c>
      <c r="E22" s="18">
        <f t="shared" ref="E22:I22" si="5">(E21/(2.826*1.2))^0.5</f>
        <v>19.579201428251832</v>
      </c>
      <c r="F22" s="18">
        <f t="shared" si="5"/>
        <v>19.428008420974937</v>
      </c>
      <c r="G22" s="18">
        <f t="shared" si="5"/>
        <v>19.428008420974937</v>
      </c>
      <c r="H22" s="18">
        <f t="shared" si="5"/>
        <v>19.729235817198902</v>
      </c>
      <c r="I22" s="18">
        <f t="shared" si="5"/>
        <v>19.729235817198902</v>
      </c>
      <c r="J22" s="1"/>
      <c r="K22" s="1"/>
      <c r="L22" s="22"/>
      <c r="M22" s="23"/>
    </row>
    <row r="23" spans="1:13" ht="16.5">
      <c r="A23" s="1"/>
      <c r="B23" s="31" t="s">
        <v>7</v>
      </c>
      <c r="C23" s="17" t="s">
        <v>6</v>
      </c>
      <c r="D23" s="32">
        <v>25</v>
      </c>
      <c r="E23" s="32">
        <v>25</v>
      </c>
      <c r="F23" s="32">
        <v>25</v>
      </c>
      <c r="G23" s="32">
        <v>25</v>
      </c>
      <c r="H23" s="32">
        <v>25</v>
      </c>
      <c r="I23" s="32">
        <v>25</v>
      </c>
      <c r="J23" s="21"/>
      <c r="K23" s="13"/>
      <c r="L23" s="20"/>
      <c r="M23" s="23"/>
    </row>
    <row r="24" spans="1:13" ht="16.5">
      <c r="A24" s="1"/>
      <c r="B24" s="31" t="s">
        <v>8</v>
      </c>
      <c r="C24" s="17" t="s">
        <v>4</v>
      </c>
      <c r="D24" s="62">
        <f>D21+E21+F21+G21+H21+I21</f>
        <v>7820</v>
      </c>
      <c r="E24" s="62"/>
      <c r="F24" s="62"/>
      <c r="G24" s="62"/>
      <c r="H24" s="62"/>
      <c r="I24" s="62"/>
      <c r="J24" s="21"/>
      <c r="K24" s="33">
        <f>D24+K34</f>
        <v>39100</v>
      </c>
      <c r="L24" s="34"/>
    </row>
    <row r="25" spans="1:13" ht="16.5">
      <c r="A25" s="1"/>
      <c r="B25" s="31" t="s">
        <v>9</v>
      </c>
      <c r="C25" s="17" t="s">
        <v>10</v>
      </c>
      <c r="D25" s="63">
        <f>(D24/(2.826*0.1))^0.5</f>
        <v>166.34789047430459</v>
      </c>
      <c r="E25" s="63"/>
      <c r="F25" s="63"/>
      <c r="G25" s="63"/>
      <c r="H25" s="63"/>
      <c r="I25" s="63"/>
      <c r="J25" s="1"/>
      <c r="K25" s="35">
        <f>(K24/(2.826*1.2))^0.5</f>
        <v>107.37710158061952</v>
      </c>
      <c r="L25" s="20"/>
      <c r="M25" s="23"/>
    </row>
    <row r="26" spans="1:13" ht="16.5">
      <c r="A26" s="1"/>
      <c r="B26" s="31" t="s">
        <v>7</v>
      </c>
      <c r="C26" s="17" t="s">
        <v>10</v>
      </c>
      <c r="D26" s="57">
        <v>180</v>
      </c>
      <c r="E26" s="57"/>
      <c r="F26" s="57"/>
      <c r="G26" s="57"/>
      <c r="H26" s="57"/>
      <c r="I26" s="57"/>
      <c r="J26" s="1"/>
      <c r="K26" s="12"/>
      <c r="L26" s="45">
        <f>((D14+D24)/(2.826*1.2))^0.5</f>
        <v>48.020499672233072</v>
      </c>
      <c r="M26" s="23"/>
    </row>
    <row r="27" spans="1:13" ht="16.5">
      <c r="A27" s="1"/>
      <c r="B27" s="31" t="s">
        <v>11</v>
      </c>
      <c r="C27" s="17" t="s">
        <v>10</v>
      </c>
      <c r="D27" s="64">
        <f>(D24/(2.826*1.2))^0.5</f>
        <v>48.020499672233072</v>
      </c>
      <c r="E27" s="64"/>
      <c r="F27" s="64"/>
      <c r="G27" s="64"/>
      <c r="H27" s="64"/>
      <c r="I27" s="64"/>
      <c r="J27" s="1"/>
      <c r="K27" s="12"/>
      <c r="L27" s="41">
        <v>50</v>
      </c>
      <c r="M27" s="23"/>
    </row>
    <row r="28" spans="1:13" ht="16.5">
      <c r="A28" s="1"/>
      <c r="B28" s="31" t="s">
        <v>7</v>
      </c>
      <c r="C28" s="17" t="s">
        <v>10</v>
      </c>
      <c r="D28" s="65">
        <v>50</v>
      </c>
      <c r="E28" s="65"/>
      <c r="F28" s="65"/>
      <c r="G28" s="65"/>
      <c r="H28" s="65"/>
      <c r="I28" s="65"/>
      <c r="J28" s="21"/>
      <c r="K28" s="36"/>
      <c r="L28" s="20"/>
      <c r="M28" s="23"/>
    </row>
    <row r="29" spans="1:13" ht="16.5">
      <c r="A29" s="1"/>
      <c r="B29" s="37" t="s">
        <v>12</v>
      </c>
      <c r="C29" s="25" t="s">
        <v>13</v>
      </c>
      <c r="D29" s="38">
        <v>50</v>
      </c>
      <c r="E29" s="66" t="s">
        <v>14</v>
      </c>
      <c r="F29" s="67"/>
      <c r="G29" s="39" t="s">
        <v>18</v>
      </c>
      <c r="H29" s="26"/>
      <c r="I29" s="21" t="s">
        <v>19</v>
      </c>
      <c r="J29" s="40"/>
      <c r="K29" s="41">
        <v>110</v>
      </c>
      <c r="L29" s="42" t="s">
        <v>20</v>
      </c>
      <c r="M29" s="45">
        <f>M39</f>
        <v>110</v>
      </c>
    </row>
    <row r="30" spans="1:13" ht="18.75">
      <c r="A30" s="1"/>
      <c r="B30" s="43"/>
      <c r="C30" s="43"/>
      <c r="D30" s="43"/>
      <c r="E30" s="1"/>
      <c r="F30" s="1"/>
      <c r="G30" s="1"/>
      <c r="H30" s="1"/>
      <c r="I30" s="1"/>
      <c r="J30" s="1"/>
      <c r="K30" s="12"/>
      <c r="L30" s="20"/>
      <c r="M30" s="23"/>
    </row>
    <row r="31" spans="1:13" ht="16.5">
      <c r="B31" s="9" t="s">
        <v>3</v>
      </c>
      <c r="C31" s="10" t="s">
        <v>4</v>
      </c>
      <c r="D31" s="11">
        <v>1320</v>
      </c>
      <c r="E31" s="11">
        <v>1300</v>
      </c>
      <c r="F31" s="11">
        <v>1280</v>
      </c>
      <c r="G31" s="11">
        <v>1280</v>
      </c>
      <c r="H31" s="11">
        <v>1320</v>
      </c>
      <c r="I31" s="11">
        <v>1320</v>
      </c>
      <c r="J31" s="1"/>
      <c r="K31" s="12"/>
      <c r="L31" s="20"/>
      <c r="M31" s="23"/>
    </row>
    <row r="32" spans="1:13" ht="16.5">
      <c r="B32" s="16" t="s">
        <v>5</v>
      </c>
      <c r="C32" s="17" t="s">
        <v>6</v>
      </c>
      <c r="D32" s="18">
        <f>(D31/(2.826*1.2))^0.5</f>
        <v>19.729235817198902</v>
      </c>
      <c r="E32" s="18">
        <f t="shared" ref="E32" si="6">(E31/(2.826*1.2))^0.5</f>
        <v>19.579201428251832</v>
      </c>
      <c r="F32" s="18">
        <f t="shared" ref="F32" si="7">(F31/(2.826*1.2))^0.5</f>
        <v>19.428008420974937</v>
      </c>
      <c r="G32" s="18">
        <f t="shared" ref="G32" si="8">(G31/(2.826*1.2))^0.5</f>
        <v>19.428008420974937</v>
      </c>
      <c r="H32" s="18">
        <f t="shared" ref="H32" si="9">(H31/(2.826*1.2))^0.5</f>
        <v>19.729235817198902</v>
      </c>
      <c r="I32" s="18">
        <f t="shared" ref="I32" si="10">(I31/(2.826*1.2))^0.5</f>
        <v>19.729235817198902</v>
      </c>
      <c r="J32" s="1"/>
      <c r="K32" s="1"/>
      <c r="L32" s="22"/>
      <c r="M32" s="23"/>
    </row>
    <row r="33" spans="2:13" ht="16.5">
      <c r="B33" s="16" t="s">
        <v>7</v>
      </c>
      <c r="C33" s="17" t="s">
        <v>6</v>
      </c>
      <c r="D33" s="32">
        <v>25</v>
      </c>
      <c r="E33" s="32">
        <v>25</v>
      </c>
      <c r="F33" s="32">
        <v>25</v>
      </c>
      <c r="G33" s="32">
        <v>25</v>
      </c>
      <c r="H33" s="32">
        <v>25</v>
      </c>
      <c r="I33" s="32">
        <v>25</v>
      </c>
      <c r="J33" s="1"/>
      <c r="K33" s="1"/>
      <c r="L33" s="22"/>
      <c r="M33" s="23"/>
    </row>
    <row r="34" spans="2:13" ht="16.5">
      <c r="B34" s="16" t="s">
        <v>8</v>
      </c>
      <c r="C34" s="17" t="s">
        <v>4</v>
      </c>
      <c r="D34" s="62">
        <f>D31+E31+F31+G31+H31+I31</f>
        <v>7820</v>
      </c>
      <c r="E34" s="62"/>
      <c r="F34" s="62"/>
      <c r="G34" s="62"/>
      <c r="H34" s="62"/>
      <c r="I34" s="62"/>
      <c r="J34" s="21"/>
      <c r="K34" s="44">
        <f>D34+K44</f>
        <v>31280</v>
      </c>
      <c r="L34" s="34"/>
    </row>
    <row r="35" spans="2:13" ht="16.5">
      <c r="B35" s="16" t="s">
        <v>9</v>
      </c>
      <c r="C35" s="17" t="s">
        <v>10</v>
      </c>
      <c r="D35" s="63">
        <f>(D34/(2.826*0.1))^0.5</f>
        <v>166.34789047430459</v>
      </c>
      <c r="E35" s="63"/>
      <c r="F35" s="63"/>
      <c r="G35" s="63"/>
      <c r="H35" s="63"/>
      <c r="I35" s="63"/>
      <c r="J35" s="1"/>
      <c r="K35" s="35">
        <f>(K34/(2.826*1.2))^0.5</f>
        <v>96.040999344466144</v>
      </c>
      <c r="L35" s="20"/>
      <c r="M35" s="23"/>
    </row>
    <row r="36" spans="2:13" ht="16.5">
      <c r="B36" s="16" t="s">
        <v>7</v>
      </c>
      <c r="C36" s="17" t="s">
        <v>10</v>
      </c>
      <c r="D36" s="57">
        <v>180</v>
      </c>
      <c r="E36" s="57"/>
      <c r="F36" s="57"/>
      <c r="G36" s="57"/>
      <c r="H36" s="57"/>
      <c r="I36" s="57"/>
      <c r="J36" s="1"/>
      <c r="K36" s="12"/>
      <c r="L36" s="45">
        <f>((D14+D24+D34)/(2.826*1.2))^0.5</f>
        <v>67.911241908404776</v>
      </c>
      <c r="M36" s="23"/>
    </row>
    <row r="37" spans="2:13" ht="16.5">
      <c r="B37" s="16" t="s">
        <v>11</v>
      </c>
      <c r="C37" s="17" t="s">
        <v>10</v>
      </c>
      <c r="D37" s="64">
        <f>(D34/(2.826*1.2))^0.5</f>
        <v>48.020499672233072</v>
      </c>
      <c r="E37" s="64"/>
      <c r="F37" s="64"/>
      <c r="G37" s="64"/>
      <c r="H37" s="64"/>
      <c r="I37" s="64"/>
      <c r="J37" s="1"/>
      <c r="K37" s="12"/>
      <c r="L37" s="56">
        <v>65</v>
      </c>
      <c r="M37" s="23"/>
    </row>
    <row r="38" spans="2:13" ht="16.5">
      <c r="B38" s="16" t="s">
        <v>7</v>
      </c>
      <c r="C38" s="17" t="s">
        <v>10</v>
      </c>
      <c r="D38" s="65">
        <v>50</v>
      </c>
      <c r="E38" s="65"/>
      <c r="F38" s="65"/>
      <c r="G38" s="65"/>
      <c r="H38" s="65"/>
      <c r="I38" s="65"/>
      <c r="J38" s="21"/>
      <c r="K38" s="36"/>
      <c r="L38" s="20"/>
      <c r="M38" s="21"/>
    </row>
    <row r="39" spans="2:13" ht="16.5">
      <c r="B39" s="24" t="s">
        <v>12</v>
      </c>
      <c r="C39" s="25" t="s">
        <v>13</v>
      </c>
      <c r="D39" s="38">
        <v>50</v>
      </c>
      <c r="E39" s="66" t="s">
        <v>14</v>
      </c>
      <c r="F39" s="67"/>
      <c r="G39" s="52" t="s">
        <v>22</v>
      </c>
      <c r="H39" s="26"/>
      <c r="I39" s="21" t="s">
        <v>26</v>
      </c>
      <c r="J39" s="40"/>
      <c r="K39" s="41">
        <v>100</v>
      </c>
      <c r="L39" s="20"/>
      <c r="M39" s="45">
        <f>M49</f>
        <v>110</v>
      </c>
    </row>
    <row r="40" spans="2:13" ht="16.5">
      <c r="J40" s="1"/>
      <c r="K40" s="12"/>
      <c r="L40" s="20"/>
      <c r="M40" s="8"/>
    </row>
    <row r="41" spans="2:13" ht="16.5">
      <c r="B41" s="9" t="s">
        <v>3</v>
      </c>
      <c r="C41" s="10" t="s">
        <v>4</v>
      </c>
      <c r="D41" s="11">
        <v>1320</v>
      </c>
      <c r="E41" s="11">
        <v>1300</v>
      </c>
      <c r="F41" s="11">
        <v>1280</v>
      </c>
      <c r="G41" s="11">
        <v>1280</v>
      </c>
      <c r="H41" s="11">
        <v>1320</v>
      </c>
      <c r="I41" s="11">
        <v>1320</v>
      </c>
      <c r="J41" s="1"/>
      <c r="K41" s="12"/>
      <c r="L41" s="20"/>
      <c r="M41" s="8"/>
    </row>
    <row r="42" spans="2:13" ht="16.5">
      <c r="B42" s="16" t="s">
        <v>5</v>
      </c>
      <c r="C42" s="17" t="s">
        <v>6</v>
      </c>
      <c r="D42" s="18">
        <f>(D41/(2.826*1.2))^0.5</f>
        <v>19.729235817198902</v>
      </c>
      <c r="E42" s="18">
        <f t="shared" ref="E42" si="11">(E41/(2.826*1.2))^0.5</f>
        <v>19.579201428251832</v>
      </c>
      <c r="F42" s="18">
        <f t="shared" ref="F42" si="12">(F41/(2.826*1.2))^0.5</f>
        <v>19.428008420974937</v>
      </c>
      <c r="G42" s="18">
        <f t="shared" ref="G42" si="13">(G41/(2.826*1.2))^0.5</f>
        <v>19.428008420974937</v>
      </c>
      <c r="H42" s="18">
        <f t="shared" ref="H42" si="14">(H41/(2.826*1.2))^0.5</f>
        <v>19.729235817198902</v>
      </c>
      <c r="I42" s="18">
        <f t="shared" ref="I42" si="15">(I41/(2.826*1.2))^0.5</f>
        <v>19.729235817198902</v>
      </c>
      <c r="J42" s="1"/>
      <c r="K42" s="12"/>
      <c r="L42" s="20"/>
      <c r="M42" s="8"/>
    </row>
    <row r="43" spans="2:13" ht="16.5">
      <c r="B43" s="16" t="s">
        <v>7</v>
      </c>
      <c r="C43" s="17" t="s">
        <v>6</v>
      </c>
      <c r="D43" s="32">
        <v>25</v>
      </c>
      <c r="E43" s="32">
        <v>25</v>
      </c>
      <c r="F43" s="32">
        <v>25</v>
      </c>
      <c r="G43" s="32">
        <v>25</v>
      </c>
      <c r="H43" s="32">
        <v>25</v>
      </c>
      <c r="I43" s="32">
        <v>25</v>
      </c>
      <c r="J43" s="1"/>
      <c r="K43" s="12"/>
      <c r="L43" s="20"/>
      <c r="M43" s="8"/>
    </row>
    <row r="44" spans="2:13" ht="16.5">
      <c r="B44" s="16" t="s">
        <v>8</v>
      </c>
      <c r="C44" s="17" t="s">
        <v>4</v>
      </c>
      <c r="D44" s="62">
        <f>D41+E41+F41+G41+H41+I41</f>
        <v>7820</v>
      </c>
      <c r="E44" s="62"/>
      <c r="F44" s="62"/>
      <c r="G44" s="62"/>
      <c r="H44" s="62"/>
      <c r="I44" s="62"/>
      <c r="J44" s="21"/>
      <c r="K44" s="33">
        <f>K54+D44</f>
        <v>23460</v>
      </c>
      <c r="L44" s="14"/>
    </row>
    <row r="45" spans="2:13" ht="16.5">
      <c r="B45" s="16" t="s">
        <v>9</v>
      </c>
      <c r="C45" s="17" t="s">
        <v>10</v>
      </c>
      <c r="D45" s="63">
        <f>(D44/(2.826*0.1))^0.5</f>
        <v>166.34789047430459</v>
      </c>
      <c r="E45" s="63"/>
      <c r="F45" s="63"/>
      <c r="G45" s="63"/>
      <c r="H45" s="63"/>
      <c r="I45" s="63"/>
      <c r="J45" s="1"/>
      <c r="K45" s="35">
        <f>(K44/(2.826*1.2))^0.5</f>
        <v>83.173945237152296</v>
      </c>
      <c r="L45" s="20"/>
      <c r="M45" s="8"/>
    </row>
    <row r="46" spans="2:13" ht="15.75">
      <c r="B46" s="16" t="s">
        <v>7</v>
      </c>
      <c r="C46" s="17" t="s">
        <v>10</v>
      </c>
      <c r="D46" s="57">
        <v>180</v>
      </c>
      <c r="E46" s="57"/>
      <c r="F46" s="57"/>
      <c r="G46" s="57"/>
      <c r="H46" s="57"/>
      <c r="I46" s="57"/>
      <c r="L46" s="51">
        <f>((D14+D24+D34+D44)/(2.826*1.2))^0.5</f>
        <v>83.173945237152296</v>
      </c>
    </row>
    <row r="47" spans="2:13" ht="15.75">
      <c r="B47" s="16" t="s">
        <v>11</v>
      </c>
      <c r="C47" s="17" t="s">
        <v>10</v>
      </c>
      <c r="D47" s="64">
        <f>(D44/(2.826*1.2))^0.5</f>
        <v>48.020499672233072</v>
      </c>
      <c r="E47" s="64"/>
      <c r="F47" s="64"/>
      <c r="G47" s="64"/>
      <c r="H47" s="64"/>
      <c r="I47" s="64"/>
      <c r="L47" s="55">
        <v>80</v>
      </c>
      <c r="M47" s="8"/>
    </row>
    <row r="48" spans="2:13" ht="15.75">
      <c r="B48" s="16" t="s">
        <v>7</v>
      </c>
      <c r="C48" s="17" t="s">
        <v>10</v>
      </c>
      <c r="D48" s="65">
        <v>50</v>
      </c>
      <c r="E48" s="65"/>
      <c r="F48" s="65"/>
      <c r="G48" s="65"/>
      <c r="H48" s="65"/>
      <c r="I48" s="65"/>
      <c r="J48" s="46"/>
      <c r="K48" s="21"/>
      <c r="L48" s="22"/>
      <c r="M48" s="8"/>
    </row>
    <row r="49" spans="2:13" ht="16.5">
      <c r="B49" s="24" t="s">
        <v>12</v>
      </c>
      <c r="C49" s="25" t="s">
        <v>13</v>
      </c>
      <c r="D49" s="38">
        <v>50</v>
      </c>
      <c r="E49" s="66" t="s">
        <v>14</v>
      </c>
      <c r="F49" s="67"/>
      <c r="G49" s="52" t="s">
        <v>22</v>
      </c>
      <c r="H49" s="26"/>
      <c r="I49" s="21" t="s">
        <v>25</v>
      </c>
      <c r="J49" s="47"/>
      <c r="K49" s="41">
        <v>80</v>
      </c>
      <c r="L49" s="20"/>
      <c r="M49" s="45">
        <f>M59</f>
        <v>110</v>
      </c>
    </row>
    <row r="50" spans="2:13" ht="16.5">
      <c r="J50" s="14"/>
      <c r="K50" s="14"/>
      <c r="L50" s="20"/>
      <c r="M50" s="34"/>
    </row>
    <row r="51" spans="2:13" ht="16.5">
      <c r="B51" s="9" t="s">
        <v>3</v>
      </c>
      <c r="C51" s="10" t="s">
        <v>4</v>
      </c>
      <c r="D51" s="11">
        <v>1320</v>
      </c>
      <c r="E51" s="11">
        <v>1300</v>
      </c>
      <c r="F51" s="11">
        <v>1280</v>
      </c>
      <c r="G51" s="11">
        <v>1280</v>
      </c>
      <c r="H51" s="11">
        <v>1320</v>
      </c>
      <c r="I51" s="11">
        <v>1320</v>
      </c>
      <c r="J51" s="14"/>
      <c r="K51" s="14"/>
      <c r="L51" s="20"/>
      <c r="M51" s="34"/>
    </row>
    <row r="52" spans="2:13" ht="16.5">
      <c r="B52" s="16" t="s">
        <v>5</v>
      </c>
      <c r="C52" s="17" t="s">
        <v>6</v>
      </c>
      <c r="D52" s="18">
        <f>(D51/(2.826*1.2))^0.5</f>
        <v>19.729235817198902</v>
      </c>
      <c r="E52" s="18">
        <f t="shared" ref="E52" si="16">(E51/(2.826*1.2))^0.5</f>
        <v>19.579201428251832</v>
      </c>
      <c r="F52" s="18">
        <f t="shared" ref="F52" si="17">(F51/(2.826*1.2))^0.5</f>
        <v>19.428008420974937</v>
      </c>
      <c r="G52" s="18">
        <f t="shared" ref="G52" si="18">(G51/(2.826*1.2))^0.5</f>
        <v>19.428008420974937</v>
      </c>
      <c r="H52" s="18">
        <f t="shared" ref="H52" si="19">(H51/(2.826*1.2))^0.5</f>
        <v>19.729235817198902</v>
      </c>
      <c r="I52" s="18">
        <f t="shared" ref="I52" si="20">(I51/(2.826*1.2))^0.5</f>
        <v>19.729235817198902</v>
      </c>
      <c r="J52" s="14"/>
      <c r="K52" s="14"/>
      <c r="L52" s="20"/>
      <c r="M52" s="34"/>
    </row>
    <row r="53" spans="2:13" ht="16.5">
      <c r="B53" s="16" t="s">
        <v>7</v>
      </c>
      <c r="C53" s="17" t="s">
        <v>6</v>
      </c>
      <c r="D53" s="32">
        <v>25</v>
      </c>
      <c r="E53" s="32">
        <v>25</v>
      </c>
      <c r="F53" s="32">
        <v>25</v>
      </c>
      <c r="G53" s="32">
        <v>25</v>
      </c>
      <c r="H53" s="32">
        <v>25</v>
      </c>
      <c r="I53" s="32">
        <v>25</v>
      </c>
      <c r="J53" s="14"/>
      <c r="K53" s="14"/>
      <c r="L53" s="20"/>
      <c r="M53" s="34"/>
    </row>
    <row r="54" spans="2:13" ht="16.5">
      <c r="B54" s="16" t="s">
        <v>8</v>
      </c>
      <c r="C54" s="17" t="s">
        <v>4</v>
      </c>
      <c r="D54" s="62">
        <f>D51+E51+F51+G51+H51+I51</f>
        <v>7820</v>
      </c>
      <c r="E54" s="62"/>
      <c r="F54" s="62"/>
      <c r="G54" s="62"/>
      <c r="H54" s="62"/>
      <c r="I54" s="62"/>
      <c r="J54" s="13"/>
      <c r="K54" s="33">
        <f>D64+D54</f>
        <v>15640</v>
      </c>
      <c r="L54" s="14"/>
      <c r="M54" s="14"/>
    </row>
    <row r="55" spans="2:13" ht="16.5">
      <c r="B55" s="16" t="s">
        <v>9</v>
      </c>
      <c r="C55" s="17" t="s">
        <v>10</v>
      </c>
      <c r="D55" s="63">
        <f>(D54/(2.826*0.1))^0.5</f>
        <v>166.34789047430459</v>
      </c>
      <c r="E55" s="63"/>
      <c r="F55" s="63"/>
      <c r="G55" s="63"/>
      <c r="H55" s="63"/>
      <c r="I55" s="63"/>
      <c r="J55" s="12"/>
      <c r="K55" s="35">
        <f>(K54/(2.826*1.2))^0.5</f>
        <v>67.911241908404776</v>
      </c>
      <c r="L55" s="20"/>
      <c r="M55" s="34"/>
    </row>
    <row r="56" spans="2:13" ht="16.5">
      <c r="B56" s="16" t="s">
        <v>7</v>
      </c>
      <c r="C56" s="17" t="s">
        <v>10</v>
      </c>
      <c r="D56" s="57">
        <v>180</v>
      </c>
      <c r="E56" s="57"/>
      <c r="F56" s="57"/>
      <c r="G56" s="57"/>
      <c r="H56" s="57"/>
      <c r="I56" s="57"/>
      <c r="J56" s="14"/>
      <c r="K56" s="14"/>
      <c r="L56" s="45">
        <f>((D14+D24+D34+D44+D54)/(2.826*1.2))^0.5</f>
        <v>96.040999344466144</v>
      </c>
      <c r="M56" s="34"/>
    </row>
    <row r="57" spans="2:13" ht="16.5">
      <c r="B57" s="16" t="s">
        <v>11</v>
      </c>
      <c r="C57" s="17" t="s">
        <v>10</v>
      </c>
      <c r="D57" s="64">
        <f>(D54/(2.826*1.2))^0.5</f>
        <v>48.020499672233072</v>
      </c>
      <c r="E57" s="64"/>
      <c r="F57" s="64"/>
      <c r="G57" s="64"/>
      <c r="H57" s="64"/>
      <c r="I57" s="64"/>
      <c r="J57" s="14"/>
      <c r="K57" s="14"/>
      <c r="L57" s="41">
        <v>100</v>
      </c>
      <c r="M57" s="34"/>
    </row>
    <row r="58" spans="2:13" ht="16.5">
      <c r="B58" s="16" t="s">
        <v>7</v>
      </c>
      <c r="C58" s="17" t="s">
        <v>10</v>
      </c>
      <c r="D58" s="65">
        <v>50</v>
      </c>
      <c r="E58" s="65"/>
      <c r="F58" s="65"/>
      <c r="G58" s="65"/>
      <c r="H58" s="65"/>
      <c r="I58" s="65"/>
      <c r="J58" s="68"/>
      <c r="K58" s="68"/>
      <c r="L58" s="20"/>
      <c r="M58" s="34"/>
    </row>
    <row r="59" spans="2:13" ht="16.5">
      <c r="B59" s="24" t="s">
        <v>12</v>
      </c>
      <c r="C59" s="25" t="s">
        <v>13</v>
      </c>
      <c r="D59" s="38">
        <v>50</v>
      </c>
      <c r="E59" s="66" t="s">
        <v>14</v>
      </c>
      <c r="F59" s="67"/>
      <c r="G59" s="52" t="s">
        <v>22</v>
      </c>
      <c r="H59" s="26"/>
      <c r="I59" s="21" t="s">
        <v>24</v>
      </c>
      <c r="J59" s="36"/>
      <c r="K59" s="54">
        <v>65</v>
      </c>
      <c r="L59" s="20"/>
      <c r="M59" s="48">
        <f>M66</f>
        <v>110</v>
      </c>
    </row>
    <row r="60" spans="2:13" ht="16.5">
      <c r="J60" s="14"/>
      <c r="K60" s="14"/>
      <c r="L60" s="20"/>
      <c r="M60" s="34"/>
    </row>
    <row r="61" spans="2:13" ht="16.5">
      <c r="B61" s="9" t="s">
        <v>3</v>
      </c>
      <c r="C61" s="10" t="s">
        <v>4</v>
      </c>
      <c r="D61" s="11">
        <v>1320</v>
      </c>
      <c r="E61" s="11">
        <v>1300</v>
      </c>
      <c r="F61" s="11">
        <v>1280</v>
      </c>
      <c r="G61" s="11">
        <v>1280</v>
      </c>
      <c r="H61" s="11">
        <v>1320</v>
      </c>
      <c r="I61" s="11">
        <v>1320</v>
      </c>
      <c r="J61" s="14"/>
      <c r="K61" s="14"/>
      <c r="L61" s="20"/>
      <c r="M61" s="34"/>
    </row>
    <row r="62" spans="2:13" ht="16.5">
      <c r="B62" s="16" t="s">
        <v>5</v>
      </c>
      <c r="C62" s="17" t="s">
        <v>6</v>
      </c>
      <c r="D62" s="18">
        <f>(D61/(2.826*1.2))^0.5</f>
        <v>19.729235817198902</v>
      </c>
      <c r="E62" s="18">
        <f t="shared" ref="E62" si="21">(E61/(2.826*1.2))^0.5</f>
        <v>19.579201428251832</v>
      </c>
      <c r="F62" s="18">
        <f t="shared" ref="F62" si="22">(F61/(2.826*1.2))^0.5</f>
        <v>19.428008420974937</v>
      </c>
      <c r="G62" s="18">
        <f t="shared" ref="G62" si="23">(G61/(2.826*1.2))^0.5</f>
        <v>19.428008420974937</v>
      </c>
      <c r="H62" s="18">
        <f t="shared" ref="H62" si="24">(H61/(2.826*1.2))^0.5</f>
        <v>19.729235817198902</v>
      </c>
      <c r="I62" s="18">
        <f t="shared" ref="I62" si="25">(I61/(2.826*1.2))^0.5</f>
        <v>19.729235817198902</v>
      </c>
      <c r="J62" s="14"/>
      <c r="K62" s="14"/>
      <c r="L62" s="20"/>
      <c r="M62" s="34"/>
    </row>
    <row r="63" spans="2:13" ht="16.5">
      <c r="B63" s="16" t="s">
        <v>7</v>
      </c>
      <c r="C63" s="17" t="s">
        <v>6</v>
      </c>
      <c r="D63" s="32">
        <v>25</v>
      </c>
      <c r="E63" s="32">
        <v>25</v>
      </c>
      <c r="F63" s="32">
        <v>25</v>
      </c>
      <c r="G63" s="32">
        <v>25</v>
      </c>
      <c r="H63" s="32">
        <v>25</v>
      </c>
      <c r="I63" s="32">
        <v>25</v>
      </c>
      <c r="J63" s="46"/>
      <c r="K63" s="13"/>
      <c r="L63" s="20"/>
      <c r="M63" s="34"/>
    </row>
    <row r="64" spans="2:13" ht="16.5">
      <c r="B64" s="16" t="s">
        <v>8</v>
      </c>
      <c r="C64" s="17" t="s">
        <v>4</v>
      </c>
      <c r="D64" s="62">
        <f>D61+E61+F61+G61+H61+I61</f>
        <v>7820</v>
      </c>
      <c r="E64" s="62"/>
      <c r="F64" s="62"/>
      <c r="G64" s="62"/>
      <c r="H64" s="62"/>
      <c r="I64" s="62"/>
      <c r="J64" s="21"/>
      <c r="K64" s="33">
        <f>D64</f>
        <v>7820</v>
      </c>
      <c r="L64" s="34"/>
      <c r="M64" s="14"/>
    </row>
    <row r="65" spans="2:13" ht="16.5">
      <c r="B65" s="16" t="s">
        <v>9</v>
      </c>
      <c r="C65" s="17" t="s">
        <v>10</v>
      </c>
      <c r="D65" s="63">
        <f>(D64/(2.826*0.1))^0.5</f>
        <v>166.34789047430459</v>
      </c>
      <c r="E65" s="63"/>
      <c r="F65" s="63"/>
      <c r="G65" s="63"/>
      <c r="H65" s="63"/>
      <c r="I65" s="63"/>
      <c r="J65" s="1"/>
      <c r="K65" s="35">
        <f>D67</f>
        <v>48.020499672233072</v>
      </c>
      <c r="L65" s="20"/>
      <c r="M65" s="14"/>
    </row>
    <row r="66" spans="2:13" ht="16.5">
      <c r="B66" s="16" t="s">
        <v>7</v>
      </c>
      <c r="C66" s="17" t="s">
        <v>10</v>
      </c>
      <c r="D66" s="57">
        <v>180</v>
      </c>
      <c r="E66" s="57"/>
      <c r="F66" s="57"/>
      <c r="G66" s="57"/>
      <c r="H66" s="57"/>
      <c r="I66" s="57"/>
      <c r="K66" s="14"/>
      <c r="L66" s="45">
        <f>((D24+D34+D44+D54+D64)/(2.826*1.2))^0.5</f>
        <v>107.37710158061952</v>
      </c>
      <c r="M66" s="48">
        <f>L67</f>
        <v>110</v>
      </c>
    </row>
    <row r="67" spans="2:13" ht="16.5">
      <c r="B67" s="16" t="s">
        <v>21</v>
      </c>
      <c r="C67" s="17" t="s">
        <v>10</v>
      </c>
      <c r="D67" s="64">
        <f>(D64/(2.826*1.2))^0.5</f>
        <v>48.020499672233072</v>
      </c>
      <c r="E67" s="64"/>
      <c r="F67" s="64"/>
      <c r="G67" s="64"/>
      <c r="H67" s="64"/>
      <c r="I67" s="64"/>
      <c r="K67" s="54">
        <f>D68</f>
        <v>50</v>
      </c>
      <c r="L67" s="54">
        <v>110</v>
      </c>
      <c r="M67" s="14"/>
    </row>
    <row r="68" spans="2:13" ht="16.5">
      <c r="B68" s="16" t="s">
        <v>7</v>
      </c>
      <c r="C68" s="17" t="s">
        <v>10</v>
      </c>
      <c r="D68" s="65">
        <v>50</v>
      </c>
      <c r="E68" s="65"/>
      <c r="F68" s="65"/>
      <c r="G68" s="65"/>
      <c r="H68" s="65"/>
      <c r="I68" s="65"/>
      <c r="J68" s="46"/>
      <c r="K68" s="13"/>
      <c r="L68" s="14"/>
      <c r="M68" s="14"/>
    </row>
    <row r="69" spans="2:13" ht="15.75">
      <c r="B69" s="24" t="s">
        <v>12</v>
      </c>
      <c r="C69" s="25" t="s">
        <v>13</v>
      </c>
      <c r="D69" s="38">
        <v>50</v>
      </c>
      <c r="E69" s="66" t="s">
        <v>14</v>
      </c>
      <c r="F69" s="67"/>
      <c r="G69" s="52" t="s">
        <v>22</v>
      </c>
      <c r="H69" s="26"/>
      <c r="I69" s="21" t="s">
        <v>23</v>
      </c>
      <c r="J69" s="49"/>
      <c r="K69" s="50"/>
    </row>
  </sheetData>
  <sheetProtection password="F3B8" sheet="1" objects="1" scenarios="1" selectLockedCells="1"/>
  <mergeCells count="40">
    <mergeCell ref="D66:I66"/>
    <mergeCell ref="D67:I67"/>
    <mergeCell ref="D68:I68"/>
    <mergeCell ref="E69:F69"/>
    <mergeCell ref="D57:I57"/>
    <mergeCell ref="D58:I58"/>
    <mergeCell ref="J58:K58"/>
    <mergeCell ref="E59:F59"/>
    <mergeCell ref="D64:I64"/>
    <mergeCell ref="D65:I65"/>
    <mergeCell ref="D47:I47"/>
    <mergeCell ref="D48:I48"/>
    <mergeCell ref="E49:F49"/>
    <mergeCell ref="D54:I54"/>
    <mergeCell ref="D55:I55"/>
    <mergeCell ref="D56:I56"/>
    <mergeCell ref="D46:I46"/>
    <mergeCell ref="D27:I27"/>
    <mergeCell ref="D28:I28"/>
    <mergeCell ref="E29:F29"/>
    <mergeCell ref="D34:I34"/>
    <mergeCell ref="D35:I35"/>
    <mergeCell ref="D36:I36"/>
    <mergeCell ref="D37:I37"/>
    <mergeCell ref="D38:I38"/>
    <mergeCell ref="E39:F39"/>
    <mergeCell ref="D44:I44"/>
    <mergeCell ref="D45:I45"/>
    <mergeCell ref="D26:I26"/>
    <mergeCell ref="B6:L6"/>
    <mergeCell ref="B7:M7"/>
    <mergeCell ref="B8:M8"/>
    <mergeCell ref="D14:I14"/>
    <mergeCell ref="D15:I15"/>
    <mergeCell ref="D16:I16"/>
    <mergeCell ref="D17:I17"/>
    <mergeCell ref="D18:I18"/>
    <mergeCell ref="E19:F19"/>
    <mergeCell ref="D24:I24"/>
    <mergeCell ref="D25:I25"/>
  </mergeCells>
  <pageMargins left="0.7" right="0.7" top="0.75" bottom="0.75" header="0.3" footer="0.3"/>
  <pageSetup paperSize="9" scale="41" orientation="portrait" horizontalDpi="0" verticalDpi="0" r:id="rId1"/>
  <drawing r:id="rId2"/>
  <legacyDrawing r:id="rId3"/>
  <oleObjects>
    <oleObject progId="AutoCAD.Drawing.18" shapeId="1026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2025-03-14T17:18:13Z</dcterms:created>
  <dcterms:modified xsi:type="dcterms:W3CDTF">2025-03-16T10:45:02Z</dcterms:modified>
</cp:coreProperties>
</file>