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240" windowWidth="19740" windowHeight="9075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Foglio1!$A$1:$S$134</definedName>
  </definedNames>
  <calcPr calcId="125725"/>
</workbook>
</file>

<file path=xl/calcChain.xml><?xml version="1.0" encoding="utf-8"?>
<calcChain xmlns="http://schemas.openxmlformats.org/spreadsheetml/2006/main">
  <c r="E22" i="1"/>
  <c r="E11"/>
  <c r="H91"/>
  <c r="O90"/>
  <c r="N90"/>
  <c r="M90"/>
  <c r="L90"/>
  <c r="K90"/>
  <c r="J90"/>
  <c r="I90"/>
  <c r="H90"/>
  <c r="G90"/>
  <c r="F90"/>
  <c r="E90"/>
  <c r="K91" s="1"/>
  <c r="D90"/>
  <c r="E704"/>
  <c r="F704"/>
  <c r="G704"/>
  <c r="H704"/>
  <c r="I704"/>
  <c r="J704"/>
  <c r="K704"/>
  <c r="L704"/>
  <c r="M704"/>
  <c r="N704"/>
  <c r="O704"/>
  <c r="D704"/>
  <c r="E711"/>
  <c r="F711"/>
  <c r="K712" s="1"/>
  <c r="G711"/>
  <c r="H711"/>
  <c r="I711"/>
  <c r="J711"/>
  <c r="K711"/>
  <c r="L711"/>
  <c r="M711"/>
  <c r="N711"/>
  <c r="O711"/>
  <c r="D711"/>
  <c r="E718"/>
  <c r="F718"/>
  <c r="G718"/>
  <c r="H718"/>
  <c r="I718"/>
  <c r="J718"/>
  <c r="K718"/>
  <c r="L718"/>
  <c r="M718"/>
  <c r="N718"/>
  <c r="O718"/>
  <c r="D718"/>
  <c r="E725"/>
  <c r="F725"/>
  <c r="K726" s="1"/>
  <c r="G725"/>
  <c r="H725"/>
  <c r="I725"/>
  <c r="J725"/>
  <c r="K725"/>
  <c r="L725"/>
  <c r="M725"/>
  <c r="N725"/>
  <c r="O725"/>
  <c r="D725"/>
  <c r="E732"/>
  <c r="F732"/>
  <c r="K733" s="1"/>
  <c r="G732"/>
  <c r="H732"/>
  <c r="I732"/>
  <c r="J732"/>
  <c r="K732"/>
  <c r="L732"/>
  <c r="M732"/>
  <c r="N732"/>
  <c r="O732"/>
  <c r="D732"/>
  <c r="E739"/>
  <c r="F739"/>
  <c r="G739"/>
  <c r="H739"/>
  <c r="I739"/>
  <c r="J739"/>
  <c r="K739"/>
  <c r="L739"/>
  <c r="M739"/>
  <c r="N739"/>
  <c r="O739"/>
  <c r="D739"/>
  <c r="E746"/>
  <c r="F746"/>
  <c r="K747" s="1"/>
  <c r="G746"/>
  <c r="H746"/>
  <c r="I746"/>
  <c r="J746"/>
  <c r="K746"/>
  <c r="L746"/>
  <c r="M746"/>
  <c r="N746"/>
  <c r="O746"/>
  <c r="D746"/>
  <c r="E753"/>
  <c r="F753"/>
  <c r="K754" s="1"/>
  <c r="G753"/>
  <c r="H753"/>
  <c r="I753"/>
  <c r="J753"/>
  <c r="K753"/>
  <c r="L753"/>
  <c r="M753"/>
  <c r="N753"/>
  <c r="O753"/>
  <c r="D753"/>
  <c r="E760"/>
  <c r="F760"/>
  <c r="G760"/>
  <c r="H760"/>
  <c r="I760"/>
  <c r="J760"/>
  <c r="K760"/>
  <c r="L760"/>
  <c r="M760"/>
  <c r="N760"/>
  <c r="O760"/>
  <c r="D760"/>
  <c r="E767"/>
  <c r="F767"/>
  <c r="K768" s="1"/>
  <c r="G767"/>
  <c r="H767"/>
  <c r="I767"/>
  <c r="J767"/>
  <c r="K767"/>
  <c r="L767"/>
  <c r="M767"/>
  <c r="N767"/>
  <c r="O767"/>
  <c r="D767"/>
  <c r="E774"/>
  <c r="F774"/>
  <c r="K775" s="1"/>
  <c r="G774"/>
  <c r="H774"/>
  <c r="I774"/>
  <c r="J774"/>
  <c r="K774"/>
  <c r="L774"/>
  <c r="M774"/>
  <c r="N774"/>
  <c r="O774"/>
  <c r="D774"/>
  <c r="E787"/>
  <c r="F787"/>
  <c r="G787"/>
  <c r="H787"/>
  <c r="I787"/>
  <c r="J787"/>
  <c r="K787"/>
  <c r="L787"/>
  <c r="M787"/>
  <c r="N787"/>
  <c r="O787"/>
  <c r="D787"/>
  <c r="E621"/>
  <c r="F621"/>
  <c r="G621"/>
  <c r="H621"/>
  <c r="I621"/>
  <c r="J621"/>
  <c r="K621"/>
  <c r="L621"/>
  <c r="M621"/>
  <c r="N621"/>
  <c r="O621"/>
  <c r="D621"/>
  <c r="E628"/>
  <c r="F628"/>
  <c r="K629" s="1"/>
  <c r="G628"/>
  <c r="H628"/>
  <c r="I628"/>
  <c r="J628"/>
  <c r="K628"/>
  <c r="L628"/>
  <c r="M628"/>
  <c r="N628"/>
  <c r="O628"/>
  <c r="D628"/>
  <c r="E635"/>
  <c r="F635"/>
  <c r="K636" s="1"/>
  <c r="G635"/>
  <c r="H635"/>
  <c r="I635"/>
  <c r="J635"/>
  <c r="K635"/>
  <c r="L635"/>
  <c r="M635"/>
  <c r="N635"/>
  <c r="O635"/>
  <c r="D635"/>
  <c r="E642"/>
  <c r="F642"/>
  <c r="G642"/>
  <c r="H642"/>
  <c r="I642"/>
  <c r="J642"/>
  <c r="K642"/>
  <c r="L642"/>
  <c r="M642"/>
  <c r="N642"/>
  <c r="O642"/>
  <c r="D642"/>
  <c r="E649"/>
  <c r="F649"/>
  <c r="G649"/>
  <c r="H649"/>
  <c r="I649"/>
  <c r="J649"/>
  <c r="K649"/>
  <c r="L649"/>
  <c r="M649"/>
  <c r="N649"/>
  <c r="O649"/>
  <c r="D649"/>
  <c r="K650" s="1"/>
  <c r="E656"/>
  <c r="F656"/>
  <c r="G656"/>
  <c r="H656"/>
  <c r="I656"/>
  <c r="J656"/>
  <c r="K656"/>
  <c r="L656"/>
  <c r="M656"/>
  <c r="N656"/>
  <c r="O656"/>
  <c r="D656"/>
  <c r="E663"/>
  <c r="K664" s="1"/>
  <c r="F663"/>
  <c r="G663"/>
  <c r="H663"/>
  <c r="I663"/>
  <c r="J663"/>
  <c r="K663"/>
  <c r="L663"/>
  <c r="M663"/>
  <c r="N663"/>
  <c r="O663"/>
  <c r="D663"/>
  <c r="E670"/>
  <c r="F670"/>
  <c r="K671" s="1"/>
  <c r="G670"/>
  <c r="H670"/>
  <c r="I670"/>
  <c r="J670"/>
  <c r="K670"/>
  <c r="L670"/>
  <c r="M670"/>
  <c r="N670"/>
  <c r="O670"/>
  <c r="D670"/>
  <c r="E677"/>
  <c r="F677"/>
  <c r="K678" s="1"/>
  <c r="G677"/>
  <c r="H677"/>
  <c r="I677"/>
  <c r="J677"/>
  <c r="K677"/>
  <c r="L677"/>
  <c r="M677"/>
  <c r="N677"/>
  <c r="O677"/>
  <c r="D677"/>
  <c r="E684"/>
  <c r="F684"/>
  <c r="G684"/>
  <c r="H684"/>
  <c r="I684"/>
  <c r="J684"/>
  <c r="K684"/>
  <c r="L684"/>
  <c r="M684"/>
  <c r="N684"/>
  <c r="O684"/>
  <c r="D684"/>
  <c r="E691"/>
  <c r="F691"/>
  <c r="G691"/>
  <c r="H691"/>
  <c r="I691"/>
  <c r="J691"/>
  <c r="K691"/>
  <c r="L691"/>
  <c r="M691"/>
  <c r="N691"/>
  <c r="O691"/>
  <c r="D691"/>
  <c r="E602"/>
  <c r="F602"/>
  <c r="G602"/>
  <c r="H602"/>
  <c r="I602"/>
  <c r="J602"/>
  <c r="K602"/>
  <c r="L602"/>
  <c r="M602"/>
  <c r="N602"/>
  <c r="O602"/>
  <c r="D602"/>
  <c r="E595"/>
  <c r="F595"/>
  <c r="K596" s="1"/>
  <c r="G595"/>
  <c r="H595"/>
  <c r="I595"/>
  <c r="J595"/>
  <c r="K595"/>
  <c r="L595"/>
  <c r="M595"/>
  <c r="N595"/>
  <c r="O595"/>
  <c r="D595"/>
  <c r="E588"/>
  <c r="F588"/>
  <c r="G588"/>
  <c r="H588"/>
  <c r="I588"/>
  <c r="J588"/>
  <c r="K588"/>
  <c r="L588"/>
  <c r="M588"/>
  <c r="N588"/>
  <c r="O588"/>
  <c r="D588"/>
  <c r="E581"/>
  <c r="F581"/>
  <c r="K582" s="1"/>
  <c r="G581"/>
  <c r="H581"/>
  <c r="I581"/>
  <c r="J581"/>
  <c r="K581"/>
  <c r="L581"/>
  <c r="M581"/>
  <c r="N581"/>
  <c r="O581"/>
  <c r="D581"/>
  <c r="E574"/>
  <c r="F574"/>
  <c r="G574"/>
  <c r="H574"/>
  <c r="I574"/>
  <c r="J574"/>
  <c r="K574"/>
  <c r="L574"/>
  <c r="M574"/>
  <c r="N574"/>
  <c r="O574"/>
  <c r="D574"/>
  <c r="E567"/>
  <c r="F567"/>
  <c r="K568" s="1"/>
  <c r="G567"/>
  <c r="H567"/>
  <c r="I567"/>
  <c r="J567"/>
  <c r="K567"/>
  <c r="L567"/>
  <c r="M567"/>
  <c r="N567"/>
  <c r="O567"/>
  <c r="D567"/>
  <c r="E560"/>
  <c r="F560"/>
  <c r="G560"/>
  <c r="H560"/>
  <c r="I560"/>
  <c r="J560"/>
  <c r="K560"/>
  <c r="L560"/>
  <c r="M560"/>
  <c r="N560"/>
  <c r="O560"/>
  <c r="D560"/>
  <c r="E553"/>
  <c r="F553"/>
  <c r="K554" s="1"/>
  <c r="G553"/>
  <c r="H553"/>
  <c r="I553"/>
  <c r="J553"/>
  <c r="K553"/>
  <c r="L553"/>
  <c r="M553"/>
  <c r="N553"/>
  <c r="O553"/>
  <c r="D553"/>
  <c r="E546"/>
  <c r="F546"/>
  <c r="G546"/>
  <c r="H546"/>
  <c r="I546"/>
  <c r="J546"/>
  <c r="K546"/>
  <c r="L546"/>
  <c r="M546"/>
  <c r="N546"/>
  <c r="O546"/>
  <c r="D546"/>
  <c r="E539"/>
  <c r="F539"/>
  <c r="G539"/>
  <c r="H539"/>
  <c r="I539"/>
  <c r="J539"/>
  <c r="K539"/>
  <c r="L539"/>
  <c r="M539"/>
  <c r="N539"/>
  <c r="O539"/>
  <c r="D539"/>
  <c r="E532"/>
  <c r="F532"/>
  <c r="F533" s="1"/>
  <c r="G532"/>
  <c r="H532"/>
  <c r="I532"/>
  <c r="J532"/>
  <c r="O533" s="1"/>
  <c r="K532"/>
  <c r="L532"/>
  <c r="M532"/>
  <c r="N532"/>
  <c r="O532"/>
  <c r="D532"/>
  <c r="E442"/>
  <c r="F442"/>
  <c r="G442"/>
  <c r="H442"/>
  <c r="I442"/>
  <c r="J442"/>
  <c r="K442"/>
  <c r="L442"/>
  <c r="M442"/>
  <c r="N442"/>
  <c r="O442"/>
  <c r="D442"/>
  <c r="E449"/>
  <c r="F449"/>
  <c r="G449"/>
  <c r="H449"/>
  <c r="I449"/>
  <c r="J449"/>
  <c r="K449"/>
  <c r="L449"/>
  <c r="M449"/>
  <c r="N449"/>
  <c r="O449"/>
  <c r="D449"/>
  <c r="E463"/>
  <c r="K464" s="1"/>
  <c r="F463"/>
  <c r="G463"/>
  <c r="H463"/>
  <c r="I463"/>
  <c r="J463"/>
  <c r="K463"/>
  <c r="L463"/>
  <c r="M463"/>
  <c r="N463"/>
  <c r="O463"/>
  <c r="D463"/>
  <c r="E470"/>
  <c r="F470"/>
  <c r="G470"/>
  <c r="H470"/>
  <c r="I470"/>
  <c r="J470"/>
  <c r="K470"/>
  <c r="L470"/>
  <c r="M470"/>
  <c r="N470"/>
  <c r="O470"/>
  <c r="D470"/>
  <c r="E477"/>
  <c r="F477"/>
  <c r="G477"/>
  <c r="H477"/>
  <c r="I477"/>
  <c r="J477"/>
  <c r="K477"/>
  <c r="L477"/>
  <c r="M477"/>
  <c r="N477"/>
  <c r="O477"/>
  <c r="D477"/>
  <c r="E498"/>
  <c r="F498"/>
  <c r="K499" s="1"/>
  <c r="G498"/>
  <c r="H498"/>
  <c r="I498"/>
  <c r="J498"/>
  <c r="K498"/>
  <c r="L498"/>
  <c r="M498"/>
  <c r="N498"/>
  <c r="O498"/>
  <c r="D498"/>
  <c r="E505"/>
  <c r="F505"/>
  <c r="G505"/>
  <c r="H505"/>
  <c r="I505"/>
  <c r="J505"/>
  <c r="K505"/>
  <c r="L505"/>
  <c r="M505"/>
  <c r="N505"/>
  <c r="O505"/>
  <c r="D505"/>
  <c r="E512"/>
  <c r="F512"/>
  <c r="K513" s="1"/>
  <c r="G512"/>
  <c r="H512"/>
  <c r="I512"/>
  <c r="J512"/>
  <c r="K512"/>
  <c r="L512"/>
  <c r="M512"/>
  <c r="N512"/>
  <c r="O512"/>
  <c r="D512"/>
  <c r="O491"/>
  <c r="N491"/>
  <c r="M491"/>
  <c r="L491"/>
  <c r="K491"/>
  <c r="J491"/>
  <c r="I491"/>
  <c r="H491"/>
  <c r="G491"/>
  <c r="F491"/>
  <c r="E491"/>
  <c r="D491"/>
  <c r="K492" s="1"/>
  <c r="E366"/>
  <c r="F366"/>
  <c r="G366"/>
  <c r="H366"/>
  <c r="I366"/>
  <c r="J366"/>
  <c r="K366"/>
  <c r="L366"/>
  <c r="M366"/>
  <c r="N366"/>
  <c r="O366"/>
  <c r="D366"/>
  <c r="K367" s="1"/>
  <c r="E373"/>
  <c r="F373"/>
  <c r="G373"/>
  <c r="H373"/>
  <c r="I373"/>
  <c r="J373"/>
  <c r="K373"/>
  <c r="L373"/>
  <c r="M373"/>
  <c r="N373"/>
  <c r="D373"/>
  <c r="E380"/>
  <c r="F380"/>
  <c r="G380"/>
  <c r="H380"/>
  <c r="I380"/>
  <c r="J380"/>
  <c r="K380"/>
  <c r="L380"/>
  <c r="M380"/>
  <c r="N380"/>
  <c r="O380"/>
  <c r="D380"/>
  <c r="E387"/>
  <c r="K388" s="1"/>
  <c r="F387"/>
  <c r="G387"/>
  <c r="H387"/>
  <c r="I387"/>
  <c r="J387"/>
  <c r="K387"/>
  <c r="L387"/>
  <c r="M387"/>
  <c r="N387"/>
  <c r="O387"/>
  <c r="D387"/>
  <c r="E394"/>
  <c r="F394"/>
  <c r="G394"/>
  <c r="H394"/>
  <c r="I394"/>
  <c r="J394"/>
  <c r="K394"/>
  <c r="L394"/>
  <c r="M394"/>
  <c r="N394"/>
  <c r="O394"/>
  <c r="D394"/>
  <c r="K395" s="1"/>
  <c r="E401"/>
  <c r="F401"/>
  <c r="G401"/>
  <c r="H401"/>
  <c r="I401"/>
  <c r="J401"/>
  <c r="K401"/>
  <c r="L401"/>
  <c r="M401"/>
  <c r="N401"/>
  <c r="O401"/>
  <c r="D401"/>
  <c r="K402" s="1"/>
  <c r="E408"/>
  <c r="K409" s="1"/>
  <c r="F408"/>
  <c r="G408"/>
  <c r="H408"/>
  <c r="I408"/>
  <c r="J408"/>
  <c r="K408"/>
  <c r="L408"/>
  <c r="M408"/>
  <c r="N408"/>
  <c r="O408"/>
  <c r="D408"/>
  <c r="E415"/>
  <c r="K416" s="1"/>
  <c r="F415"/>
  <c r="G415"/>
  <c r="H415"/>
  <c r="I415"/>
  <c r="J415"/>
  <c r="K415"/>
  <c r="L415"/>
  <c r="M415"/>
  <c r="N415"/>
  <c r="O415"/>
  <c r="D415"/>
  <c r="E422"/>
  <c r="F422"/>
  <c r="G422"/>
  <c r="H422"/>
  <c r="I422"/>
  <c r="J422"/>
  <c r="K422"/>
  <c r="L422"/>
  <c r="M422"/>
  <c r="N422"/>
  <c r="O422"/>
  <c r="D422"/>
  <c r="K423" s="1"/>
  <c r="E429"/>
  <c r="F429"/>
  <c r="G429"/>
  <c r="H429"/>
  <c r="I429"/>
  <c r="J429"/>
  <c r="K429"/>
  <c r="L429"/>
  <c r="M429"/>
  <c r="N429"/>
  <c r="O429"/>
  <c r="D429"/>
  <c r="K343"/>
  <c r="H343"/>
  <c r="E342"/>
  <c r="F342"/>
  <c r="G342"/>
  <c r="H342"/>
  <c r="I342"/>
  <c r="J342"/>
  <c r="K342"/>
  <c r="L342"/>
  <c r="M342"/>
  <c r="N342"/>
  <c r="O342"/>
  <c r="D342"/>
  <c r="E335"/>
  <c r="F335"/>
  <c r="G335"/>
  <c r="H335"/>
  <c r="I335"/>
  <c r="J335"/>
  <c r="K335"/>
  <c r="L335"/>
  <c r="M335"/>
  <c r="N335"/>
  <c r="O335"/>
  <c r="D335"/>
  <c r="E328"/>
  <c r="F328"/>
  <c r="G328"/>
  <c r="H328"/>
  <c r="I328"/>
  <c r="J328"/>
  <c r="K328"/>
  <c r="L328"/>
  <c r="M328"/>
  <c r="N328"/>
  <c r="O328"/>
  <c r="D328"/>
  <c r="K329" s="1"/>
  <c r="E279"/>
  <c r="F279"/>
  <c r="G279"/>
  <c r="H279"/>
  <c r="I279"/>
  <c r="J279"/>
  <c r="K279"/>
  <c r="L279"/>
  <c r="M279"/>
  <c r="N279"/>
  <c r="O279"/>
  <c r="D279"/>
  <c r="K848"/>
  <c r="H848"/>
  <c r="K841"/>
  <c r="H841"/>
  <c r="K834"/>
  <c r="H834"/>
  <c r="K827"/>
  <c r="H827"/>
  <c r="K820"/>
  <c r="H820"/>
  <c r="K813"/>
  <c r="H813"/>
  <c r="K806"/>
  <c r="H806"/>
  <c r="K799"/>
  <c r="H799"/>
  <c r="K788"/>
  <c r="H788"/>
  <c r="H775"/>
  <c r="H768"/>
  <c r="K761"/>
  <c r="H761"/>
  <c r="H754"/>
  <c r="H747"/>
  <c r="K740"/>
  <c r="H740"/>
  <c r="H733"/>
  <c r="H726"/>
  <c r="H719"/>
  <c r="H712"/>
  <c r="H705"/>
  <c r="H692"/>
  <c r="H685"/>
  <c r="H678"/>
  <c r="H671"/>
  <c r="H664"/>
  <c r="K657"/>
  <c r="H657"/>
  <c r="H650"/>
  <c r="K643"/>
  <c r="H643"/>
  <c r="H636"/>
  <c r="H629"/>
  <c r="K622"/>
  <c r="H622"/>
  <c r="H540"/>
  <c r="H533"/>
  <c r="K603"/>
  <c r="H603"/>
  <c r="H596"/>
  <c r="K589"/>
  <c r="H589"/>
  <c r="H582"/>
  <c r="K575"/>
  <c r="H575"/>
  <c r="H568"/>
  <c r="K561"/>
  <c r="H561"/>
  <c r="H554"/>
  <c r="K547"/>
  <c r="H547"/>
  <c r="K526"/>
  <c r="H526"/>
  <c r="H513"/>
  <c r="H506"/>
  <c r="H499"/>
  <c r="H492"/>
  <c r="K485"/>
  <c r="H485"/>
  <c r="O484"/>
  <c r="N484"/>
  <c r="M484"/>
  <c r="L484"/>
  <c r="K484"/>
  <c r="J484"/>
  <c r="I484"/>
  <c r="H484"/>
  <c r="G484"/>
  <c r="F484"/>
  <c r="E484"/>
  <c r="D484"/>
  <c r="H478"/>
  <c r="H471"/>
  <c r="H464"/>
  <c r="H457"/>
  <c r="O456"/>
  <c r="N456"/>
  <c r="M456"/>
  <c r="L456"/>
  <c r="K456"/>
  <c r="J456"/>
  <c r="I456"/>
  <c r="H456"/>
  <c r="G456"/>
  <c r="F456"/>
  <c r="E456"/>
  <c r="D456"/>
  <c r="K457" s="1"/>
  <c r="H450"/>
  <c r="K443"/>
  <c r="H443"/>
  <c r="H430"/>
  <c r="H423"/>
  <c r="H416"/>
  <c r="H409"/>
  <c r="H402"/>
  <c r="H395"/>
  <c r="H388"/>
  <c r="K381"/>
  <c r="H381"/>
  <c r="H374"/>
  <c r="H367"/>
  <c r="H360"/>
  <c r="O359"/>
  <c r="N359"/>
  <c r="M359"/>
  <c r="L359"/>
  <c r="K359"/>
  <c r="J359"/>
  <c r="I359"/>
  <c r="H359"/>
  <c r="G359"/>
  <c r="F359"/>
  <c r="E359"/>
  <c r="D359"/>
  <c r="H347"/>
  <c r="H336"/>
  <c r="H329"/>
  <c r="H322"/>
  <c r="O321"/>
  <c r="N321"/>
  <c r="M321"/>
  <c r="L321"/>
  <c r="K321"/>
  <c r="J321"/>
  <c r="I321"/>
  <c r="H321"/>
  <c r="G321"/>
  <c r="F321"/>
  <c r="E321"/>
  <c r="D321"/>
  <c r="H315"/>
  <c r="O314"/>
  <c r="N314"/>
  <c r="M314"/>
  <c r="L314"/>
  <c r="K314"/>
  <c r="J314"/>
  <c r="I314"/>
  <c r="H314"/>
  <c r="G314"/>
  <c r="F314"/>
  <c r="E314"/>
  <c r="D314"/>
  <c r="H308"/>
  <c r="O307"/>
  <c r="N307"/>
  <c r="M307"/>
  <c r="L307"/>
  <c r="K307"/>
  <c r="J307"/>
  <c r="I307"/>
  <c r="H307"/>
  <c r="G307"/>
  <c r="F307"/>
  <c r="E307"/>
  <c r="D307"/>
  <c r="H301"/>
  <c r="O300"/>
  <c r="N300"/>
  <c r="M300"/>
  <c r="L300"/>
  <c r="K300"/>
  <c r="J300"/>
  <c r="I300"/>
  <c r="H300"/>
  <c r="G300"/>
  <c r="F300"/>
  <c r="E300"/>
  <c r="D300"/>
  <c r="H294"/>
  <c r="O293"/>
  <c r="N293"/>
  <c r="M293"/>
  <c r="L293"/>
  <c r="K293"/>
  <c r="J293"/>
  <c r="I293"/>
  <c r="H293"/>
  <c r="G293"/>
  <c r="F293"/>
  <c r="E293"/>
  <c r="K294" s="1"/>
  <c r="D293"/>
  <c r="H287"/>
  <c r="O286"/>
  <c r="N286"/>
  <c r="M286"/>
  <c r="L286"/>
  <c r="K286"/>
  <c r="J286"/>
  <c r="I286"/>
  <c r="H286"/>
  <c r="G286"/>
  <c r="F286"/>
  <c r="E286"/>
  <c r="K287" s="1"/>
  <c r="D286"/>
  <c r="K280"/>
  <c r="H280"/>
  <c r="H273"/>
  <c r="O272"/>
  <c r="N272"/>
  <c r="M272"/>
  <c r="L272"/>
  <c r="K272"/>
  <c r="J272"/>
  <c r="I272"/>
  <c r="H272"/>
  <c r="G272"/>
  <c r="F272"/>
  <c r="E272"/>
  <c r="K273" s="1"/>
  <c r="D272"/>
  <c r="H266"/>
  <c r="O265"/>
  <c r="N265"/>
  <c r="M265"/>
  <c r="L265"/>
  <c r="K265"/>
  <c r="J265"/>
  <c r="I265"/>
  <c r="H265"/>
  <c r="G265"/>
  <c r="F265"/>
  <c r="E265"/>
  <c r="K266" s="1"/>
  <c r="D265"/>
  <c r="H258"/>
  <c r="O257"/>
  <c r="N257"/>
  <c r="M257"/>
  <c r="L257"/>
  <c r="K257"/>
  <c r="J257"/>
  <c r="I257"/>
  <c r="H257"/>
  <c r="G257"/>
  <c r="F257"/>
  <c r="E257"/>
  <c r="D257"/>
  <c r="K258" s="1"/>
  <c r="H250"/>
  <c r="O249"/>
  <c r="N249"/>
  <c r="M249"/>
  <c r="L249"/>
  <c r="K249"/>
  <c r="J249"/>
  <c r="I249"/>
  <c r="H249"/>
  <c r="G249"/>
  <c r="F249"/>
  <c r="E249"/>
  <c r="K250" s="1"/>
  <c r="D249"/>
  <c r="H230"/>
  <c r="O229"/>
  <c r="N229"/>
  <c r="M229"/>
  <c r="L229"/>
  <c r="K229"/>
  <c r="J229"/>
  <c r="I229"/>
  <c r="H229"/>
  <c r="G229"/>
  <c r="F229"/>
  <c r="E229"/>
  <c r="K230" s="1"/>
  <c r="D229"/>
  <c r="K237"/>
  <c r="H237"/>
  <c r="H216"/>
  <c r="K216"/>
  <c r="O236"/>
  <c r="N236"/>
  <c r="M236"/>
  <c r="L236"/>
  <c r="K236"/>
  <c r="J236"/>
  <c r="I236"/>
  <c r="H236"/>
  <c r="G236"/>
  <c r="F236"/>
  <c r="E236"/>
  <c r="D236"/>
  <c r="H223"/>
  <c r="O222"/>
  <c r="N222"/>
  <c r="M222"/>
  <c r="L222"/>
  <c r="K222"/>
  <c r="J222"/>
  <c r="I222"/>
  <c r="H222"/>
  <c r="G222"/>
  <c r="F222"/>
  <c r="E222"/>
  <c r="D222"/>
  <c r="H209"/>
  <c r="O208"/>
  <c r="N208"/>
  <c r="M208"/>
  <c r="L208"/>
  <c r="K208"/>
  <c r="J208"/>
  <c r="I208"/>
  <c r="H208"/>
  <c r="G208"/>
  <c r="F208"/>
  <c r="E208"/>
  <c r="K209" s="1"/>
  <c r="D208"/>
  <c r="H202"/>
  <c r="O201"/>
  <c r="N201"/>
  <c r="M201"/>
  <c r="L201"/>
  <c r="K201"/>
  <c r="J201"/>
  <c r="I201"/>
  <c r="H201"/>
  <c r="G201"/>
  <c r="F201"/>
  <c r="E201"/>
  <c r="D201"/>
  <c r="H195"/>
  <c r="O194"/>
  <c r="N194"/>
  <c r="M194"/>
  <c r="L194"/>
  <c r="K194"/>
  <c r="J194"/>
  <c r="I194"/>
  <c r="H194"/>
  <c r="G194"/>
  <c r="F194"/>
  <c r="E194"/>
  <c r="D194"/>
  <c r="H188"/>
  <c r="O187"/>
  <c r="N187"/>
  <c r="M187"/>
  <c r="L187"/>
  <c r="K187"/>
  <c r="J187"/>
  <c r="I187"/>
  <c r="H187"/>
  <c r="G187"/>
  <c r="F187"/>
  <c r="E187"/>
  <c r="K188" s="1"/>
  <c r="D187"/>
  <c r="H179"/>
  <c r="O178"/>
  <c r="N178"/>
  <c r="M178"/>
  <c r="L178"/>
  <c r="K178"/>
  <c r="J178"/>
  <c r="I178"/>
  <c r="H178"/>
  <c r="G178"/>
  <c r="F178"/>
  <c r="E178"/>
  <c r="D178"/>
  <c r="K179" s="1"/>
  <c r="H172"/>
  <c r="O171"/>
  <c r="N171"/>
  <c r="M171"/>
  <c r="L171"/>
  <c r="K171"/>
  <c r="J171"/>
  <c r="I171"/>
  <c r="H171"/>
  <c r="G171"/>
  <c r="F171"/>
  <c r="E171"/>
  <c r="D171"/>
  <c r="K172" s="1"/>
  <c r="H165"/>
  <c r="O164"/>
  <c r="N164"/>
  <c r="M164"/>
  <c r="L164"/>
  <c r="K164"/>
  <c r="J164"/>
  <c r="I164"/>
  <c r="H164"/>
  <c r="G164"/>
  <c r="F164"/>
  <c r="E164"/>
  <c r="D164"/>
  <c r="K165" s="1"/>
  <c r="H157"/>
  <c r="O156"/>
  <c r="N156"/>
  <c r="M156"/>
  <c r="L156"/>
  <c r="K156"/>
  <c r="J156"/>
  <c r="I156"/>
  <c r="H156"/>
  <c r="G156"/>
  <c r="F156"/>
  <c r="E156"/>
  <c r="K157" s="1"/>
  <c r="D156"/>
  <c r="H149"/>
  <c r="O148"/>
  <c r="N148"/>
  <c r="M148"/>
  <c r="L148"/>
  <c r="K148"/>
  <c r="J148"/>
  <c r="I148"/>
  <c r="H148"/>
  <c r="G148"/>
  <c r="F148"/>
  <c r="E148"/>
  <c r="D148"/>
  <c r="K149" s="1"/>
  <c r="H142"/>
  <c r="O141"/>
  <c r="N141"/>
  <c r="M141"/>
  <c r="L141"/>
  <c r="K141"/>
  <c r="J141"/>
  <c r="I141"/>
  <c r="H141"/>
  <c r="G141"/>
  <c r="F141"/>
  <c r="E141"/>
  <c r="K142" s="1"/>
  <c r="D141"/>
  <c r="H134"/>
  <c r="O133"/>
  <c r="N133"/>
  <c r="M133"/>
  <c r="L133"/>
  <c r="K133"/>
  <c r="J133"/>
  <c r="I133"/>
  <c r="H133"/>
  <c r="G133"/>
  <c r="F133"/>
  <c r="E133"/>
  <c r="K134" s="1"/>
  <c r="D133"/>
  <c r="H126"/>
  <c r="O125"/>
  <c r="N125"/>
  <c r="M125"/>
  <c r="L125"/>
  <c r="K125"/>
  <c r="J125"/>
  <c r="I125"/>
  <c r="H125"/>
  <c r="G125"/>
  <c r="F125"/>
  <c r="E125"/>
  <c r="K126" s="1"/>
  <c r="D125"/>
  <c r="H119"/>
  <c r="O118"/>
  <c r="N118"/>
  <c r="M118"/>
  <c r="L118"/>
  <c r="K118"/>
  <c r="J118"/>
  <c r="I118"/>
  <c r="H118"/>
  <c r="G118"/>
  <c r="F118"/>
  <c r="E118"/>
  <c r="D118"/>
  <c r="K119" s="1"/>
  <c r="H112"/>
  <c r="O111"/>
  <c r="N111"/>
  <c r="M111"/>
  <c r="L111"/>
  <c r="K111"/>
  <c r="J111"/>
  <c r="I111"/>
  <c r="H111"/>
  <c r="G111"/>
  <c r="F111"/>
  <c r="E111"/>
  <c r="K112" s="1"/>
  <c r="D111"/>
  <c r="H105"/>
  <c r="O104"/>
  <c r="N104"/>
  <c r="M104"/>
  <c r="L104"/>
  <c r="K104"/>
  <c r="J104"/>
  <c r="I104"/>
  <c r="H104"/>
  <c r="G104"/>
  <c r="F104"/>
  <c r="E104"/>
  <c r="D104"/>
  <c r="H98"/>
  <c r="O97"/>
  <c r="N97"/>
  <c r="M97"/>
  <c r="L97"/>
  <c r="K97"/>
  <c r="J97"/>
  <c r="I97"/>
  <c r="H97"/>
  <c r="G97"/>
  <c r="F97"/>
  <c r="E97"/>
  <c r="D97"/>
  <c r="H84"/>
  <c r="O83"/>
  <c r="N83"/>
  <c r="M83"/>
  <c r="L83"/>
  <c r="K83"/>
  <c r="J83"/>
  <c r="I83"/>
  <c r="H83"/>
  <c r="G83"/>
  <c r="F83"/>
  <c r="E83"/>
  <c r="D83"/>
  <c r="H77"/>
  <c r="O76"/>
  <c r="N76"/>
  <c r="M76"/>
  <c r="L76"/>
  <c r="K76"/>
  <c r="J76"/>
  <c r="I76"/>
  <c r="H76"/>
  <c r="G76"/>
  <c r="F76"/>
  <c r="E76"/>
  <c r="D76"/>
  <c r="H70"/>
  <c r="O69"/>
  <c r="N69"/>
  <c r="M69"/>
  <c r="L69"/>
  <c r="K69"/>
  <c r="J69"/>
  <c r="I69"/>
  <c r="H69"/>
  <c r="G69"/>
  <c r="F69"/>
  <c r="E69"/>
  <c r="D69"/>
  <c r="H63"/>
  <c r="O62"/>
  <c r="N62"/>
  <c r="M62"/>
  <c r="L62"/>
  <c r="K62"/>
  <c r="J62"/>
  <c r="I62"/>
  <c r="H62"/>
  <c r="G62"/>
  <c r="F62"/>
  <c r="E62"/>
  <c r="D62"/>
  <c r="H56"/>
  <c r="O55"/>
  <c r="N55"/>
  <c r="M55"/>
  <c r="L55"/>
  <c r="K55"/>
  <c r="J55"/>
  <c r="I55"/>
  <c r="H55"/>
  <c r="G55"/>
  <c r="F55"/>
  <c r="E55"/>
  <c r="D55"/>
  <c r="H49"/>
  <c r="O48"/>
  <c r="N48"/>
  <c r="M48"/>
  <c r="L48"/>
  <c r="K48"/>
  <c r="J48"/>
  <c r="I48"/>
  <c r="H48"/>
  <c r="G48"/>
  <c r="F48"/>
  <c r="E48"/>
  <c r="D48"/>
  <c r="H42"/>
  <c r="O41"/>
  <c r="N41"/>
  <c r="M41"/>
  <c r="L41"/>
  <c r="K41"/>
  <c r="J41"/>
  <c r="I41"/>
  <c r="H41"/>
  <c r="G41"/>
  <c r="F41"/>
  <c r="E41"/>
  <c r="D41"/>
  <c r="O34"/>
  <c r="H35"/>
  <c r="N34"/>
  <c r="M34"/>
  <c r="L34"/>
  <c r="K34"/>
  <c r="J34"/>
  <c r="I34"/>
  <c r="H34"/>
  <c r="G34"/>
  <c r="F34"/>
  <c r="E34"/>
  <c r="D34"/>
  <c r="E10"/>
  <c r="E14" s="1"/>
  <c r="E20" s="1"/>
  <c r="E21" s="1"/>
  <c r="K49" l="1"/>
  <c r="K42"/>
  <c r="K63"/>
  <c r="K35"/>
  <c r="K56"/>
  <c r="K98"/>
  <c r="K105"/>
  <c r="K705"/>
  <c r="K719"/>
  <c r="K685"/>
  <c r="K692"/>
  <c r="K540"/>
  <c r="K533"/>
  <c r="K450"/>
  <c r="K471"/>
  <c r="K478"/>
  <c r="K506"/>
  <c r="K374"/>
  <c r="K308"/>
  <c r="K360"/>
  <c r="K336"/>
  <c r="K70"/>
  <c r="K84"/>
  <c r="K77"/>
  <c r="K322"/>
  <c r="K315"/>
  <c r="K301"/>
  <c r="K223"/>
  <c r="K202"/>
  <c r="K195"/>
  <c r="K347"/>
  <c r="K430"/>
</calcChain>
</file>

<file path=xl/sharedStrings.xml><?xml version="1.0" encoding="utf-8"?>
<sst xmlns="http://schemas.openxmlformats.org/spreadsheetml/2006/main" count="1454" uniqueCount="161">
  <si>
    <t>Località</t>
  </si>
  <si>
    <t>L</t>
  </si>
  <si>
    <t>L/g</t>
  </si>
  <si>
    <t>kWh/g</t>
  </si>
  <si>
    <t>Unità abitative</t>
  </si>
  <si>
    <t>n°</t>
  </si>
  <si>
    <t>Insolazione</t>
  </si>
  <si>
    <t>totale persone</t>
  </si>
  <si>
    <t>ACS</t>
  </si>
  <si>
    <t>Acqua entrata</t>
  </si>
  <si>
    <t>°C</t>
  </si>
  <si>
    <t>Acqua boiler</t>
  </si>
  <si>
    <t>Potenzialità richiesta</t>
  </si>
  <si>
    <t>kWh/m2 g</t>
  </si>
  <si>
    <t>AGRIGENTO</t>
  </si>
  <si>
    <t>Altit.  m</t>
  </si>
  <si>
    <t>Gradi g.</t>
  </si>
  <si>
    <t>Temp.media stagionale °C</t>
  </si>
  <si>
    <t>g. riscald</t>
  </si>
  <si>
    <t>Mese</t>
  </si>
  <si>
    <t>Giorni</t>
  </si>
  <si>
    <t>MJ/m2 giorno</t>
  </si>
  <si>
    <t>kW/m2 giorno</t>
  </si>
  <si>
    <t xml:space="preserve">Valore medio ponderale </t>
  </si>
  <si>
    <t>MJ/m2 g.</t>
  </si>
  <si>
    <t>kW/m2 g.</t>
  </si>
  <si>
    <t>ALESSANDRIA</t>
  </si>
  <si>
    <t>ANCONA</t>
  </si>
  <si>
    <t>AOSTA</t>
  </si>
  <si>
    <t>ASCOLI PICENO</t>
  </si>
  <si>
    <t>ACQUILA</t>
  </si>
  <si>
    <t>AREZZO</t>
  </si>
  <si>
    <t>ASTI</t>
  </si>
  <si>
    <t>AVELLINO</t>
  </si>
  <si>
    <t>BARI</t>
  </si>
  <si>
    <t>kWh/m2 g.</t>
  </si>
  <si>
    <t>BATTIPAGLIA</t>
  </si>
  <si>
    <t>BERGAMO</t>
  </si>
  <si>
    <t>BELLUNO</t>
  </si>
  <si>
    <t>BENEVENTO</t>
  </si>
  <si>
    <t>BOLOGNA</t>
  </si>
  <si>
    <t>BRINDISI</t>
  </si>
  <si>
    <t>BRESCIA</t>
  </si>
  <si>
    <t>Invernale  kW/m2 g  = 2,2</t>
  </si>
  <si>
    <t>Estivo  kW/m2 g = 5,4</t>
  </si>
  <si>
    <t>Maggio / Settembre kW/m2 g = 5,6</t>
  </si>
  <si>
    <t>BOLZANO</t>
  </si>
  <si>
    <t>CAGLIARI</t>
  </si>
  <si>
    <t>CAMPOBASSO</t>
  </si>
  <si>
    <t>CASERTA</t>
  </si>
  <si>
    <t>CHIETI</t>
  </si>
  <si>
    <t>CALTANISSETTA</t>
  </si>
  <si>
    <t>CUNEO</t>
  </si>
  <si>
    <t>COMO</t>
  </si>
  <si>
    <t>COSENZA</t>
  </si>
  <si>
    <t>CREMONA</t>
  </si>
  <si>
    <t>CATANZARO</t>
  </si>
  <si>
    <t>CATANIA</t>
  </si>
  <si>
    <t>ENNA</t>
  </si>
  <si>
    <t>FERRARA</t>
  </si>
  <si>
    <t>FOGGIA</t>
  </si>
  <si>
    <t>FIRENZE</t>
  </si>
  <si>
    <t>FORLI'</t>
  </si>
  <si>
    <t>FROSINONE</t>
  </si>
  <si>
    <t>GENOVA</t>
  </si>
  <si>
    <t>GORIZIA</t>
  </si>
  <si>
    <t>GROSSETO</t>
  </si>
  <si>
    <t>IMPERIA</t>
  </si>
  <si>
    <t>ISERNIA</t>
  </si>
  <si>
    <t>CROTONE</t>
  </si>
  <si>
    <t>LECCO</t>
  </si>
  <si>
    <t>LODI</t>
  </si>
  <si>
    <t>Lecce</t>
  </si>
  <si>
    <t>LIVORNO</t>
  </si>
  <si>
    <t>Latina</t>
  </si>
  <si>
    <t>LUCCA</t>
  </si>
  <si>
    <t>MACERA</t>
  </si>
  <si>
    <t>MESSINA</t>
  </si>
  <si>
    <t>MILANO</t>
  </si>
  <si>
    <t>MANTOVA</t>
  </si>
  <si>
    <t>MODENA</t>
  </si>
  <si>
    <t>MASSA CARRARA</t>
  </si>
  <si>
    <t>MATERA</t>
  </si>
  <si>
    <t>NAPOLI</t>
  </si>
  <si>
    <t>NOVARA</t>
  </si>
  <si>
    <t>NUORO</t>
  </si>
  <si>
    <t>PIACENZA</t>
  </si>
  <si>
    <t>PESCARA</t>
  </si>
  <si>
    <t>inverno</t>
  </si>
  <si>
    <t>kW/m2 g</t>
  </si>
  <si>
    <t>Estivo</t>
  </si>
  <si>
    <t>kW/m2g</t>
  </si>
  <si>
    <t>PISA</t>
  </si>
  <si>
    <t>PORDENONE</t>
  </si>
  <si>
    <t>PARMA</t>
  </si>
  <si>
    <t>PAVIA</t>
  </si>
  <si>
    <t>PADOVA</t>
  </si>
  <si>
    <t>POTENZA</t>
  </si>
  <si>
    <t>RAVENNA</t>
  </si>
  <si>
    <t>RAGUSA</t>
  </si>
  <si>
    <t>ROMA</t>
  </si>
  <si>
    <t>RIMINI</t>
  </si>
  <si>
    <t>ROVIGO</t>
  </si>
  <si>
    <t>SIENA</t>
  </si>
  <si>
    <t>SONDRIO</t>
  </si>
  <si>
    <t>LA SPEZIA</t>
  </si>
  <si>
    <t>SASSARI</t>
  </si>
  <si>
    <t>SAVONA</t>
  </si>
  <si>
    <t>TARANTO</t>
  </si>
  <si>
    <t>TERAMO</t>
  </si>
  <si>
    <t>TRENTO</t>
  </si>
  <si>
    <t>TORINO</t>
  </si>
  <si>
    <t>TRAPANI</t>
  </si>
  <si>
    <t>TERNI</t>
  </si>
  <si>
    <t>TREVISO</t>
  </si>
  <si>
    <t>UDINE</t>
  </si>
  <si>
    <t>VARESE</t>
  </si>
  <si>
    <t>VERBANIA</t>
  </si>
  <si>
    <t>VERCELLI</t>
  </si>
  <si>
    <t>VENEZIA</t>
  </si>
  <si>
    <t>VICENZA</t>
  </si>
  <si>
    <t>VERONA</t>
  </si>
  <si>
    <t>VITERBO</t>
  </si>
  <si>
    <t>16.6</t>
  </si>
  <si>
    <t>0RISTANO</t>
  </si>
  <si>
    <t>PALERMO</t>
  </si>
  <si>
    <t>PERUGIA</t>
  </si>
  <si>
    <t>PESA URBINO</t>
  </si>
  <si>
    <t>PISTIOIA</t>
  </si>
  <si>
    <t>REGGIO CALABRIA</t>
  </si>
  <si>
    <t>REGGIO EMILIA</t>
  </si>
  <si>
    <t>SALERNO</t>
  </si>
  <si>
    <t>TRIESTE</t>
  </si>
  <si>
    <t>nuove provincie</t>
  </si>
  <si>
    <t xml:space="preserve">  </t>
  </si>
  <si>
    <t>21.2</t>
  </si>
  <si>
    <t>SIRACUSA</t>
  </si>
  <si>
    <t>6.8</t>
  </si>
  <si>
    <t>6.3</t>
  </si>
  <si>
    <t>6.5</t>
  </si>
  <si>
    <t>16.94</t>
  </si>
  <si>
    <t>6.4</t>
  </si>
  <si>
    <t>Persone  APPARTAMENTO</t>
  </si>
  <si>
    <t>Produttore pannelli solari termici</t>
  </si>
  <si>
    <t>Dimensioni</t>
  </si>
  <si>
    <t>H x L</t>
  </si>
  <si>
    <t>Potenzialità  da  soleggiamento</t>
  </si>
  <si>
    <t>Boiler</t>
  </si>
  <si>
    <t>Vaso d'espansione</t>
  </si>
  <si>
    <t>media annuale</t>
  </si>
  <si>
    <t>2,125 x 1,025</t>
  </si>
  <si>
    <t>Superficie captante</t>
  </si>
  <si>
    <t>m2</t>
  </si>
  <si>
    <t>%</t>
  </si>
  <si>
    <t>Pannelli solari termici</t>
  </si>
  <si>
    <t>Grado direndimento ( da produttore(</t>
  </si>
  <si>
    <t>In un sistema condominiale  la copertura del solare termico per la produzione dell'acqua calda sanitaria è del 60%</t>
  </si>
  <si>
    <t>Il restante 40% verrà ubicato al gruppo energetico che comprenderà anche il riscaldamento ambienti</t>
  </si>
  <si>
    <t>Nota: D.L. 199-21</t>
  </si>
  <si>
    <t xml:space="preserve"> SOLEGGIAMENTO MEDIO ANNUALE PROVINCIE ITALIANE</t>
  </si>
  <si>
    <t>PRODUZIONE ACS DA PANNELLI SOLARI TERMICI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</si>
</sst>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20"/>
      <color rgb="FF0070C0"/>
      <name val="Arial Black"/>
      <family val="2"/>
    </font>
    <font>
      <b/>
      <sz val="16"/>
      <color rgb="FF0070C0"/>
      <name val="Arial Black"/>
      <family val="2"/>
    </font>
    <font>
      <sz val="20"/>
      <color theme="1"/>
      <name val="Arial Narrow"/>
      <family val="2"/>
    </font>
    <font>
      <sz val="11"/>
      <color theme="1"/>
      <name val="Arial Narrow"/>
      <family val="2"/>
    </font>
    <font>
      <b/>
      <sz val="24"/>
      <color rgb="FF0070C0"/>
      <name val="Arial Black"/>
      <family val="2"/>
    </font>
    <font>
      <sz val="20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/>
      <name val="Calibri"/>
      <family val="2"/>
      <scheme val="minor"/>
    </font>
    <font>
      <b/>
      <sz val="20"/>
      <color theme="1"/>
      <name val="Arial Narrow"/>
      <family val="2"/>
    </font>
    <font>
      <sz val="20"/>
      <color theme="0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sz val="26"/>
      <color rgb="FF0070C0"/>
      <name val="Arial Black"/>
      <family val="2"/>
    </font>
    <font>
      <sz val="2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26"/>
      <color theme="1"/>
      <name val="Arial Narrow"/>
      <family val="2"/>
    </font>
    <font>
      <b/>
      <sz val="26"/>
      <color theme="1"/>
      <name val="Arial Narrow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name val="Arial"/>
      <family val="2"/>
    </font>
    <font>
      <sz val="26"/>
      <name val="Arial"/>
      <family val="2"/>
    </font>
    <font>
      <sz val="20"/>
      <color theme="1"/>
      <name val="Arial"/>
      <family val="2"/>
    </font>
    <font>
      <b/>
      <sz val="20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Arial Narrow"/>
      <family val="2"/>
    </font>
    <font>
      <sz val="24"/>
      <color theme="1"/>
      <name val="Arial Narrow"/>
      <family val="2"/>
    </font>
    <font>
      <i/>
      <sz val="26"/>
      <color theme="1"/>
      <name val="Arial Black"/>
      <family val="2"/>
    </font>
    <font>
      <i/>
      <sz val="26"/>
      <color rgb="FF0070C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Border="1"/>
    <xf numFmtId="0" fontId="0" fillId="0" borderId="0" xfId="0" applyFill="1" applyBorder="1" applyProtection="1">
      <protection hidden="1"/>
    </xf>
    <xf numFmtId="0" fontId="2" fillId="0" borderId="0" xfId="0" applyFont="1" applyFill="1" applyBorder="1"/>
    <xf numFmtId="0" fontId="2" fillId="0" borderId="0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/>
    <xf numFmtId="1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 applyProtection="1">
      <alignment vertical="center"/>
      <protection locked="0" hidden="1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Protection="1">
      <protection hidden="1"/>
    </xf>
    <xf numFmtId="0" fontId="7" fillId="0" borderId="0" xfId="0" applyFont="1" applyFill="1" applyBorder="1"/>
    <xf numFmtId="49" fontId="7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2" fontId="6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Protection="1">
      <protection hidden="1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164" fontId="9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7" fillId="0" borderId="0" xfId="0" applyFont="1" applyFill="1" applyBorder="1" applyAlignment="1" applyProtection="1">
      <alignment horizontal="left" vertical="center"/>
      <protection locked="0" hidden="1"/>
    </xf>
    <xf numFmtId="0" fontId="12" fillId="0" borderId="0" xfId="0" applyFont="1" applyFill="1" applyBorder="1"/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/>
    </xf>
    <xf numFmtId="0" fontId="19" fillId="0" borderId="0" xfId="0" applyFont="1" applyFill="1" applyBorder="1"/>
    <xf numFmtId="0" fontId="17" fillId="0" borderId="0" xfId="0" applyFont="1" applyProtection="1">
      <protection hidden="1"/>
    </xf>
    <xf numFmtId="0" fontId="17" fillId="0" borderId="0" xfId="0" applyFont="1" applyBorder="1" applyProtection="1"/>
    <xf numFmtId="0" fontId="16" fillId="0" borderId="0" xfId="0" applyFont="1" applyBorder="1" applyProtection="1"/>
    <xf numFmtId="0" fontId="7" fillId="0" borderId="0" xfId="0" applyFont="1" applyBorder="1" applyAlignment="1" applyProtection="1">
      <alignment horizontal="left" vertical="center"/>
      <protection locked="0" hidden="1"/>
    </xf>
    <xf numFmtId="0" fontId="7" fillId="0" borderId="0" xfId="0" applyFont="1" applyBorder="1" applyProtection="1"/>
    <xf numFmtId="0" fontId="0" fillId="0" borderId="0" xfId="0" applyFill="1"/>
    <xf numFmtId="0" fontId="14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Border="1" applyProtection="1"/>
    <xf numFmtId="0" fontId="12" fillId="0" borderId="0" xfId="0" applyFont="1" applyFill="1" applyBorder="1" applyAlignment="1">
      <alignment horizontal="center" vertical="center"/>
    </xf>
    <xf numFmtId="166" fontId="20" fillId="0" borderId="0" xfId="0" applyNumberFormat="1" applyFont="1" applyFill="1" applyBorder="1" applyProtection="1"/>
    <xf numFmtId="164" fontId="21" fillId="0" borderId="0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164" fontId="20" fillId="0" borderId="0" xfId="0" applyNumberFormat="1" applyFont="1" applyFill="1" applyBorder="1" applyAlignment="1" applyProtection="1">
      <alignment horizontal="left"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Fill="1" applyBorder="1" applyAlignment="1" applyProtection="1">
      <alignment horizontal="center" vertical="center"/>
      <protection hidden="1"/>
    </xf>
    <xf numFmtId="2" fontId="2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vertical="center"/>
      <protection locked="0" hidden="1"/>
    </xf>
    <xf numFmtId="164" fontId="12" fillId="0" borderId="0" xfId="0" applyNumberFormat="1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locked="0" hidden="1"/>
    </xf>
    <xf numFmtId="164" fontId="22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left" vertical="center"/>
      <protection locked="0" hidden="1"/>
    </xf>
    <xf numFmtId="164" fontId="1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164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/>
      <protection locked="0" hidden="1"/>
    </xf>
    <xf numFmtId="0" fontId="20" fillId="0" borderId="0" xfId="0" applyFont="1" applyFill="1" applyBorder="1" applyAlignment="1" applyProtection="1">
      <alignment horizontal="left" vertical="center"/>
      <protection locked="0" hidden="1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locked="0" hidden="1"/>
    </xf>
    <xf numFmtId="0" fontId="12" fillId="0" borderId="0" xfId="0" applyFont="1" applyBorder="1" applyAlignment="1" applyProtection="1">
      <alignment horizontal="left" vertical="center"/>
      <protection locked="0" hidden="1"/>
    </xf>
    <xf numFmtId="0" fontId="12" fillId="0" borderId="0" xfId="0" applyFont="1" applyProtection="1"/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Protection="1">
      <protection locked="0"/>
    </xf>
    <xf numFmtId="2" fontId="22" fillId="0" borderId="0" xfId="0" applyNumberFormat="1" applyFont="1" applyFill="1" applyBorder="1" applyAlignment="1" applyProtection="1">
      <alignment horizontal="center"/>
      <protection locked="0" hidden="1"/>
    </xf>
    <xf numFmtId="166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locked="0"/>
    </xf>
    <xf numFmtId="0" fontId="17" fillId="0" borderId="0" xfId="0" applyFont="1" applyFill="1" applyBorder="1" applyProtection="1">
      <protection hidden="1"/>
    </xf>
    <xf numFmtId="49" fontId="0" fillId="0" borderId="0" xfId="0" applyNumberFormat="1" applyFill="1" applyBorder="1" applyAlignment="1" applyProtection="1"/>
    <xf numFmtId="0" fontId="0" fillId="0" borderId="0" xfId="0" applyProtection="1"/>
    <xf numFmtId="49" fontId="24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/>
    <xf numFmtId="0" fontId="24" fillId="0" borderId="0" xfId="0" applyFont="1" applyAlignment="1" applyProtection="1">
      <alignment horizontal="center" vertical="center"/>
    </xf>
    <xf numFmtId="0" fontId="25" fillId="0" borderId="0" xfId="0" applyFont="1" applyFill="1" applyBorder="1" applyProtection="1"/>
    <xf numFmtId="0" fontId="26" fillId="0" borderId="0" xfId="0" applyFont="1" applyProtection="1"/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0" fillId="0" borderId="0" xfId="0" applyFill="1" applyBorder="1" applyProtection="1"/>
    <xf numFmtId="0" fontId="20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  <protection hidden="1"/>
    </xf>
    <xf numFmtId="0" fontId="25" fillId="0" borderId="0" xfId="0" applyFont="1" applyProtection="1"/>
    <xf numFmtId="0" fontId="0" fillId="0" borderId="0" xfId="0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>
      <alignment horizontal="center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2" fontId="33" fillId="0" borderId="0" xfId="0" applyNumberFormat="1" applyFont="1" applyFill="1" applyBorder="1" applyAlignment="1" applyProtection="1">
      <alignment horizontal="center" vertical="center"/>
      <protection hidden="1"/>
    </xf>
    <xf numFmtId="164" fontId="35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left" vertical="center"/>
    </xf>
    <xf numFmtId="0" fontId="12" fillId="0" borderId="12" xfId="0" applyFont="1" applyFill="1" applyBorder="1" applyAlignment="1" applyProtection="1">
      <alignment horizontal="center" vertical="center"/>
    </xf>
    <xf numFmtId="0" fontId="20" fillId="3" borderId="18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164" fontId="12" fillId="0" borderId="16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 applyProtection="1">
      <alignment horizontal="left" vertical="center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22" fillId="0" borderId="16" xfId="0" applyFont="1" applyFill="1" applyBorder="1" applyAlignment="1" applyProtection="1">
      <alignment horizontal="center" vertical="center"/>
      <protection hidden="1"/>
    </xf>
    <xf numFmtId="2" fontId="20" fillId="3" borderId="21" xfId="0" applyNumberFormat="1" applyFont="1" applyFill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164" fontId="12" fillId="0" borderId="17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  <protection hidden="1"/>
    </xf>
    <xf numFmtId="0" fontId="22" fillId="0" borderId="3" xfId="0" applyFont="1" applyFill="1" applyBorder="1" applyAlignment="1" applyProtection="1">
      <alignment horizontal="center" vertical="center"/>
      <protection hidden="1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0" borderId="5" xfId="0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</xf>
    <xf numFmtId="0" fontId="31" fillId="3" borderId="19" xfId="0" applyFont="1" applyFill="1" applyBorder="1" applyAlignment="1" applyProtection="1">
      <alignment horizontal="center" vertical="center"/>
    </xf>
    <xf numFmtId="0" fontId="31" fillId="3" borderId="20" xfId="0" applyFont="1" applyFill="1" applyBorder="1" applyAlignment="1" applyProtection="1">
      <alignment horizontal="center" vertical="center"/>
    </xf>
    <xf numFmtId="0" fontId="32" fillId="0" borderId="0" xfId="0" applyFont="1" applyProtection="1"/>
    <xf numFmtId="0" fontId="31" fillId="3" borderId="12" xfId="0" applyFont="1" applyFill="1" applyBorder="1" applyAlignment="1" applyProtection="1">
      <alignment horizontal="center" vertical="center"/>
    </xf>
    <xf numFmtId="0" fontId="31" fillId="3" borderId="13" xfId="0" applyFont="1" applyFill="1" applyBorder="1" applyAlignment="1" applyProtection="1">
      <alignment horizontal="center" vertical="center"/>
    </xf>
    <xf numFmtId="0" fontId="31" fillId="3" borderId="19" xfId="0" applyFont="1" applyFill="1" applyBorder="1" applyAlignment="1" applyProtection="1">
      <alignment vertical="center"/>
    </xf>
    <xf numFmtId="0" fontId="31" fillId="3" borderId="20" xfId="0" applyFont="1" applyFill="1" applyBorder="1" applyAlignment="1" applyProtection="1">
      <alignment vertical="center"/>
    </xf>
    <xf numFmtId="0" fontId="12" fillId="0" borderId="23" xfId="0" applyFont="1" applyFill="1" applyBorder="1" applyAlignment="1" applyProtection="1">
      <alignment horizontal="left" vertical="center"/>
    </xf>
    <xf numFmtId="0" fontId="20" fillId="3" borderId="26" xfId="0" applyFont="1" applyFill="1" applyBorder="1" applyAlignment="1" applyProtection="1">
      <alignment horizontal="center" vertical="center"/>
    </xf>
    <xf numFmtId="0" fontId="20" fillId="3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left" vertical="center"/>
    </xf>
    <xf numFmtId="0" fontId="12" fillId="0" borderId="29" xfId="0" applyFont="1" applyBorder="1" applyAlignment="1" applyProtection="1">
      <alignment horizontal="center" vertical="center"/>
    </xf>
    <xf numFmtId="0" fontId="20" fillId="0" borderId="30" xfId="0" applyFont="1" applyFill="1" applyBorder="1" applyAlignment="1">
      <alignment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>
      <alignment horizontal="left" vertical="center"/>
    </xf>
    <xf numFmtId="164" fontId="12" fillId="0" borderId="31" xfId="0" applyNumberFormat="1" applyFont="1" applyFill="1" applyBorder="1" applyAlignment="1">
      <alignment horizontal="center" vertical="center"/>
    </xf>
    <xf numFmtId="0" fontId="12" fillId="0" borderId="33" xfId="0" applyFont="1" applyFill="1" applyBorder="1" applyAlignment="1" applyProtection="1">
      <alignment horizontal="left" vertical="center"/>
    </xf>
    <xf numFmtId="2" fontId="20" fillId="3" borderId="34" xfId="0" applyNumberFormat="1" applyFont="1" applyFill="1" applyBorder="1" applyAlignment="1" applyProtection="1">
      <alignment horizontal="center" vertical="center"/>
    </xf>
    <xf numFmtId="2" fontId="37" fillId="3" borderId="34" xfId="0" applyNumberFormat="1" applyFont="1" applyFill="1" applyBorder="1" applyAlignment="1" applyProtection="1">
      <alignment horizontal="center" vertical="center"/>
    </xf>
    <xf numFmtId="2" fontId="12" fillId="0" borderId="17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2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18" xfId="0" applyFont="1" applyFill="1" applyBorder="1" applyAlignment="1" applyProtection="1">
      <alignment horizontal="center" vertical="center"/>
    </xf>
    <xf numFmtId="0" fontId="31" fillId="3" borderId="5" xfId="0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20" fillId="0" borderId="7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164" fontId="12" fillId="0" borderId="3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2" fontId="20" fillId="3" borderId="9" xfId="0" applyNumberFormat="1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2" fontId="20" fillId="3" borderId="8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hidden="1"/>
    </xf>
    <xf numFmtId="164" fontId="12" fillId="4" borderId="17" xfId="0" applyNumberFormat="1" applyFont="1" applyFill="1" applyBorder="1" applyAlignment="1" applyProtection="1">
      <alignment horizontal="center" vertical="center"/>
    </xf>
    <xf numFmtId="0" fontId="38" fillId="0" borderId="0" xfId="0" applyFont="1"/>
    <xf numFmtId="0" fontId="0" fillId="5" borderId="0" xfId="0" applyFill="1"/>
    <xf numFmtId="0" fontId="0" fillId="0" borderId="0" xfId="0" applyFont="1"/>
    <xf numFmtId="0" fontId="23" fillId="0" borderId="0" xfId="0" applyFont="1" applyFill="1" applyBorder="1" applyAlignment="1" applyProtection="1">
      <alignment horizontal="center" vertical="center"/>
      <protection hidden="1"/>
    </xf>
    <xf numFmtId="0" fontId="20" fillId="3" borderId="20" xfId="0" applyFont="1" applyFill="1" applyBorder="1" applyAlignment="1" applyProtection="1">
      <alignment horizontal="center" vertical="center"/>
    </xf>
    <xf numFmtId="0" fontId="32" fillId="0" borderId="0" xfId="0" applyFont="1"/>
    <xf numFmtId="0" fontId="20" fillId="3" borderId="19" xfId="0" applyFont="1" applyFill="1" applyBorder="1" applyAlignment="1" applyProtection="1">
      <alignment horizontal="left" vertical="center"/>
    </xf>
    <xf numFmtId="0" fontId="12" fillId="0" borderId="35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164" fontId="12" fillId="0" borderId="30" xfId="0" applyNumberFormat="1" applyFont="1" applyFill="1" applyBorder="1" applyAlignment="1">
      <alignment horizontal="center" vertical="center"/>
    </xf>
    <xf numFmtId="0" fontId="12" fillId="0" borderId="0" xfId="0" applyFont="1"/>
    <xf numFmtId="0" fontId="20" fillId="3" borderId="19" xfId="0" applyFont="1" applyFill="1" applyBorder="1" applyAlignment="1" applyProtection="1">
      <alignment vertical="center"/>
    </xf>
    <xf numFmtId="0" fontId="20" fillId="3" borderId="20" xfId="0" applyFont="1" applyFill="1" applyBorder="1" applyAlignment="1" applyProtection="1">
      <alignment vertical="center"/>
    </xf>
    <xf numFmtId="0" fontId="32" fillId="0" borderId="0" xfId="0" applyFont="1" applyAlignment="1">
      <alignment horizontal="center" vertical="center"/>
    </xf>
    <xf numFmtId="2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Protection="1">
      <protection hidden="1"/>
    </xf>
    <xf numFmtId="2" fontId="39" fillId="0" borderId="0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/>
    <xf numFmtId="0" fontId="42" fillId="0" borderId="0" xfId="0" applyFont="1" applyFill="1" applyBorder="1" applyProtection="1">
      <protection hidden="1"/>
    </xf>
    <xf numFmtId="0" fontId="42" fillId="0" borderId="0" xfId="0" applyFont="1" applyProtection="1">
      <protection hidden="1"/>
    </xf>
    <xf numFmtId="0" fontId="39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Fill="1" applyBorder="1" applyAlignment="1" applyProtection="1">
      <alignment horizontal="center" vertical="center"/>
      <protection hidden="1"/>
    </xf>
    <xf numFmtId="49" fontId="36" fillId="0" borderId="0" xfId="0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23" fillId="0" borderId="0" xfId="0" applyFont="1" applyFill="1" applyBorder="1" applyAlignment="1" applyProtection="1">
      <alignment horizontal="center" vertical="center"/>
      <protection hidden="1"/>
    </xf>
    <xf numFmtId="0" fontId="31" fillId="3" borderId="19" xfId="0" applyFont="1" applyFill="1" applyBorder="1" applyAlignment="1" applyProtection="1">
      <alignment horizontal="center" vertical="center"/>
    </xf>
    <xf numFmtId="0" fontId="31" fillId="3" borderId="20" xfId="0" applyFont="1" applyFill="1" applyBorder="1" applyAlignment="1" applyProtection="1">
      <alignment horizontal="center" vertical="center"/>
    </xf>
    <xf numFmtId="0" fontId="36" fillId="0" borderId="0" xfId="0" applyFont="1"/>
    <xf numFmtId="2" fontId="12" fillId="0" borderId="36" xfId="0" applyNumberFormat="1" applyFont="1" applyFill="1" applyBorder="1" applyAlignment="1" applyProtection="1">
      <alignment horizontal="left" vertical="center"/>
      <protection hidden="1"/>
    </xf>
    <xf numFmtId="2" fontId="12" fillId="0" borderId="37" xfId="0" applyNumberFormat="1" applyFont="1" applyFill="1" applyBorder="1" applyAlignment="1" applyProtection="1">
      <alignment horizontal="left" vertical="center"/>
      <protection hidden="1"/>
    </xf>
    <xf numFmtId="2" fontId="12" fillId="0" borderId="38" xfId="0" applyNumberFormat="1" applyFont="1" applyFill="1" applyBorder="1" applyAlignment="1" applyProtection="1">
      <alignment horizontal="left" vertical="center"/>
      <protection hidden="1"/>
    </xf>
    <xf numFmtId="0" fontId="20" fillId="0" borderId="6" xfId="0" applyFont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13" fillId="0" borderId="0" xfId="0" applyFont="1" applyBorder="1" applyProtection="1"/>
    <xf numFmtId="0" fontId="44" fillId="0" borderId="0" xfId="0" applyFont="1" applyFill="1" applyBorder="1" applyAlignment="1"/>
    <xf numFmtId="0" fontId="13" fillId="0" borderId="0" xfId="0" applyFont="1" applyBorder="1"/>
    <xf numFmtId="0" fontId="20" fillId="2" borderId="2" xfId="0" applyFont="1" applyFill="1" applyBorder="1" applyAlignment="1" applyProtection="1">
      <alignment horizontal="center" vertical="center"/>
      <protection locked="0" hidden="1"/>
    </xf>
    <xf numFmtId="0" fontId="20" fillId="3" borderId="2" xfId="0" applyFont="1" applyFill="1" applyBorder="1" applyAlignment="1" applyProtection="1">
      <alignment horizontal="center" vertical="center"/>
      <protection hidden="1"/>
    </xf>
    <xf numFmtId="164" fontId="20" fillId="3" borderId="2" xfId="0" applyNumberFormat="1" applyFont="1" applyFill="1" applyBorder="1" applyAlignment="1" applyProtection="1">
      <alignment horizontal="center" vertical="center"/>
      <protection hidden="1"/>
    </xf>
    <xf numFmtId="0" fontId="20" fillId="2" borderId="2" xfId="0" applyFont="1" applyFill="1" applyBorder="1" applyProtection="1">
      <protection locked="0" hidden="1"/>
    </xf>
    <xf numFmtId="2" fontId="20" fillId="3" borderId="2" xfId="0" applyNumberFormat="1" applyFont="1" applyFill="1" applyBorder="1" applyAlignment="1" applyProtection="1">
      <alignment horizontal="center" vertical="center"/>
      <protection hidden="1"/>
    </xf>
    <xf numFmtId="1" fontId="20" fillId="3" borderId="2" xfId="0" applyNumberFormat="1" applyFont="1" applyFill="1" applyBorder="1" applyAlignment="1" applyProtection="1">
      <alignment horizontal="center" vertical="center"/>
      <protection hidden="1"/>
    </xf>
    <xf numFmtId="1" fontId="44" fillId="3" borderId="2" xfId="0" applyNumberFormat="1" applyFont="1" applyFill="1" applyBorder="1" applyAlignment="1" applyProtection="1">
      <alignment horizontal="center" vertical="center"/>
      <protection hidden="1"/>
    </xf>
    <xf numFmtId="0" fontId="20" fillId="3" borderId="4" xfId="0" applyFont="1" applyFill="1" applyBorder="1" applyAlignment="1" applyProtection="1">
      <alignment horizontal="center" vertical="center"/>
      <protection hidden="1"/>
    </xf>
    <xf numFmtId="0" fontId="44" fillId="2" borderId="5" xfId="0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39" xfId="0" applyFont="1" applyFill="1" applyBorder="1" applyAlignment="1" applyProtection="1">
      <alignment horizontal="left" vertical="center"/>
    </xf>
    <xf numFmtId="0" fontId="12" fillId="0" borderId="40" xfId="0" applyFont="1" applyFill="1" applyBorder="1" applyAlignment="1" applyProtection="1">
      <alignment horizontal="left" vertical="center"/>
    </xf>
    <xf numFmtId="0" fontId="12" fillId="0" borderId="41" xfId="0" applyFont="1" applyFill="1" applyBorder="1" applyAlignment="1" applyProtection="1">
      <alignment horizontal="center" vertical="center"/>
      <protection hidden="1"/>
    </xf>
    <xf numFmtId="0" fontId="22" fillId="0" borderId="41" xfId="0" applyFont="1" applyFill="1" applyBorder="1" applyAlignment="1" applyProtection="1">
      <alignment horizontal="center" vertical="center"/>
      <protection hidden="1"/>
    </xf>
    <xf numFmtId="2" fontId="20" fillId="3" borderId="41" xfId="0" applyNumberFormat="1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left" vertical="center"/>
    </xf>
    <xf numFmtId="0" fontId="12" fillId="0" borderId="45" xfId="0" applyFont="1" applyFill="1" applyBorder="1" applyAlignment="1" applyProtection="1">
      <alignment horizontal="center" vertical="center"/>
    </xf>
    <xf numFmtId="0" fontId="20" fillId="3" borderId="45" xfId="0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vertical="center"/>
    </xf>
    <xf numFmtId="0" fontId="12" fillId="0" borderId="45" xfId="0" applyFont="1" applyBorder="1" applyAlignment="1" applyProtection="1">
      <alignment horizontal="center" vertical="center"/>
    </xf>
    <xf numFmtId="0" fontId="20" fillId="3" borderId="46" xfId="0" applyFont="1" applyFill="1" applyBorder="1" applyAlignment="1" applyProtection="1">
      <alignment horizontal="center" vertical="center"/>
    </xf>
    <xf numFmtId="0" fontId="12" fillId="0" borderId="47" xfId="0" applyFont="1" applyFill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20" fillId="0" borderId="40" xfId="0" applyFont="1" applyFill="1" applyBorder="1" applyAlignment="1">
      <alignment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left" vertical="center"/>
    </xf>
    <xf numFmtId="164" fontId="12" fillId="0" borderId="41" xfId="0" applyNumberFormat="1" applyFont="1" applyFill="1" applyBorder="1" applyAlignment="1">
      <alignment horizontal="center" vertical="center"/>
    </xf>
    <xf numFmtId="0" fontId="31" fillId="0" borderId="0" xfId="0" applyFont="1"/>
    <xf numFmtId="2" fontId="40" fillId="0" borderId="0" xfId="0" applyNumberFormat="1" applyFont="1" applyFill="1" applyBorder="1" applyAlignment="1" applyProtection="1">
      <alignment horizontal="left" vertical="center"/>
      <protection hidden="1"/>
    </xf>
    <xf numFmtId="0" fontId="40" fillId="0" borderId="0" xfId="0" applyFont="1"/>
    <xf numFmtId="0" fontId="20" fillId="2" borderId="9" xfId="0" applyFont="1" applyFill="1" applyBorder="1" applyAlignment="1" applyProtection="1">
      <alignment horizontal="center" vertical="center"/>
      <protection locked="0" hidden="1"/>
    </xf>
    <xf numFmtId="0" fontId="20" fillId="2" borderId="8" xfId="0" applyFont="1" applyFill="1" applyBorder="1" applyAlignment="1" applyProtection="1">
      <alignment horizontal="center" vertical="center"/>
      <protection locked="0" hidden="1"/>
    </xf>
    <xf numFmtId="0" fontId="20" fillId="2" borderId="9" xfId="0" applyFont="1" applyFill="1" applyBorder="1" applyAlignment="1" applyProtection="1">
      <alignment horizontal="center"/>
      <protection locked="0" hidden="1"/>
    </xf>
    <xf numFmtId="0" fontId="44" fillId="2" borderId="8" xfId="0" applyFont="1" applyFill="1" applyBorder="1" applyAlignment="1" applyProtection="1">
      <alignment horizontal="center"/>
      <protection locked="0" hidden="1"/>
    </xf>
    <xf numFmtId="0" fontId="31" fillId="3" borderId="19" xfId="0" applyFont="1" applyFill="1" applyBorder="1" applyAlignment="1" applyProtection="1">
      <alignment horizontal="center" vertical="center"/>
    </xf>
    <xf numFmtId="0" fontId="31" fillId="3" borderId="20" xfId="0" applyFont="1" applyFill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20" fillId="3" borderId="44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0" fontId="31" fillId="0" borderId="0" xfId="0" applyFont="1" applyFill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right" vertical="center"/>
      <protection locked="0" hidden="1"/>
    </xf>
    <xf numFmtId="49" fontId="45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4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31" fillId="3" borderId="19" xfId="0" applyFont="1" applyFill="1" applyBorder="1" applyAlignment="1" applyProtection="1">
      <alignment horizontal="center" vertical="top"/>
    </xf>
    <xf numFmtId="0" fontId="31" fillId="3" borderId="20" xfId="0" applyFont="1" applyFill="1" applyBorder="1" applyAlignment="1" applyProtection="1">
      <alignment horizontal="center" vertical="top"/>
    </xf>
    <xf numFmtId="0" fontId="31" fillId="3" borderId="24" xfId="0" applyFont="1" applyFill="1" applyBorder="1" applyAlignment="1" applyProtection="1">
      <alignment horizontal="center" vertical="center"/>
    </xf>
    <xf numFmtId="0" fontId="31" fillId="3" borderId="25" xfId="0" applyFont="1" applyFill="1" applyBorder="1" applyAlignment="1" applyProtection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76200</xdr:rowOff>
    </xdr:from>
    <xdr:to>
      <xdr:col>3</xdr:col>
      <xdr:colOff>196850</xdr:colOff>
      <xdr:row>3</xdr:row>
      <xdr:rowOff>657225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533400"/>
          <a:ext cx="40640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619125</xdr:colOff>
      <xdr:row>7</xdr:row>
      <xdr:rowOff>444500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4020800" y="94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13</xdr:col>
      <xdr:colOff>420157</xdr:colOff>
      <xdr:row>41</xdr:row>
      <xdr:rowOff>89429</xdr:rowOff>
    </xdr:from>
    <xdr:to>
      <xdr:col>13</xdr:col>
      <xdr:colOff>420157</xdr:colOff>
      <xdr:row>41</xdr:row>
      <xdr:rowOff>135148</xdr:rowOff>
    </xdr:to>
    <xdr:sp macro="" textlink="">
      <xdr:nvSpPr>
        <xdr:cNvPr id="18" name="Parentesi graffa chiusa 17"/>
        <xdr:cNvSpPr/>
      </xdr:nvSpPr>
      <xdr:spPr>
        <a:xfrm>
          <a:off x="12030074" y="8736012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571500</xdr:colOff>
      <xdr:row>12</xdr:row>
      <xdr:rowOff>301625</xdr:rowOff>
    </xdr:from>
    <xdr:to>
      <xdr:col>5</xdr:col>
      <xdr:colOff>619125</xdr:colOff>
      <xdr:row>12</xdr:row>
      <xdr:rowOff>347344</xdr:rowOff>
    </xdr:to>
    <xdr:sp macro="" textlink="">
      <xdr:nvSpPr>
        <xdr:cNvPr id="8" name="CasellaDiTesto 7"/>
        <xdr:cNvSpPr txBox="1"/>
      </xdr:nvSpPr>
      <xdr:spPr>
        <a:xfrm>
          <a:off x="9972675" y="606425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oneCellAnchor>
    <xdr:from>
      <xdr:col>7</xdr:col>
      <xdr:colOff>241300</xdr:colOff>
      <xdr:row>29</xdr:row>
      <xdr:rowOff>139700</xdr:rowOff>
    </xdr:from>
    <xdr:ext cx="184731" cy="264560"/>
    <xdr:sp macro="" textlink="">
      <xdr:nvSpPr>
        <xdr:cNvPr id="7" name="CasellaDiTesto 6"/>
        <xdr:cNvSpPr txBox="1"/>
      </xdr:nvSpPr>
      <xdr:spPr>
        <a:xfrm>
          <a:off x="7308850" y="659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5</xdr:col>
      <xdr:colOff>76201</xdr:colOff>
      <xdr:row>6</xdr:row>
      <xdr:rowOff>95250</xdr:rowOff>
    </xdr:from>
    <xdr:to>
      <xdr:col>5</xdr:col>
      <xdr:colOff>647701</xdr:colOff>
      <xdr:row>14</xdr:row>
      <xdr:rowOff>304800</xdr:rowOff>
    </xdr:to>
    <xdr:sp macro="" textlink="">
      <xdr:nvSpPr>
        <xdr:cNvPr id="14" name="Freccia angolare bidirezionale 13"/>
        <xdr:cNvSpPr/>
      </xdr:nvSpPr>
      <xdr:spPr>
        <a:xfrm>
          <a:off x="7277101" y="2838450"/>
          <a:ext cx="571500" cy="3867150"/>
        </a:xfrm>
        <a:prstGeom prst="leftUpArrow">
          <a:avLst>
            <a:gd name="adj1" fmla="val 25000"/>
            <a:gd name="adj2" fmla="val 265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848"/>
  <sheetViews>
    <sheetView tabSelected="1" view="pageLayout" topLeftCell="A4" zoomScale="50" zoomScaleNormal="100" zoomScaleSheetLayoutView="50" zoomScalePageLayoutView="50" workbookViewId="0">
      <selection activeCell="Q23" sqref="Q23"/>
    </sheetView>
  </sheetViews>
  <sheetFormatPr defaultRowHeight="35.25" customHeight="1"/>
  <cols>
    <col min="1" max="1" width="7.28515625" customWidth="1"/>
    <col min="2" max="2" width="9.7109375" customWidth="1"/>
    <col min="3" max="3" width="47.42578125" customWidth="1"/>
    <col min="4" max="4" width="17.7109375" customWidth="1"/>
    <col min="5" max="5" width="18.85546875" customWidth="1"/>
    <col min="6" max="6" width="16" customWidth="1"/>
    <col min="7" max="7" width="13.28515625" bestFit="1" customWidth="1"/>
    <col min="8" max="8" width="12.140625" customWidth="1"/>
    <col min="9" max="9" width="13.28515625" customWidth="1"/>
    <col min="10" max="10" width="14.140625" customWidth="1"/>
    <col min="11" max="11" width="16" customWidth="1"/>
    <col min="12" max="12" width="13.5703125" customWidth="1"/>
    <col min="13" max="13" width="13.28515625" customWidth="1"/>
    <col min="14" max="14" width="16.85546875" customWidth="1"/>
    <col min="15" max="15" width="15" customWidth="1"/>
    <col min="16" max="16" width="9.7109375" customWidth="1"/>
    <col min="17" max="17" width="10.7109375" customWidth="1"/>
    <col min="18" max="18" width="10.85546875" customWidth="1"/>
    <col min="19" max="19" width="6" customWidth="1"/>
    <col min="20" max="20" width="10.7109375" customWidth="1"/>
    <col min="21" max="21" width="6.140625" customWidth="1"/>
    <col min="22" max="22" width="6.7109375" customWidth="1"/>
    <col min="23" max="23" width="7" customWidth="1"/>
    <col min="24" max="24" width="7.28515625" customWidth="1"/>
  </cols>
  <sheetData>
    <row r="1" spans="1:117" ht="35.25" customHeight="1">
      <c r="A1" s="1"/>
      <c r="B1" s="22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</row>
    <row r="2" spans="1:117" ht="35.25" customHeight="1">
      <c r="A2" s="1"/>
      <c r="B2" s="226"/>
      <c r="C2" s="15"/>
      <c r="D2" s="15"/>
      <c r="O2" s="8"/>
      <c r="P2" s="8"/>
      <c r="Q2" s="8"/>
      <c r="R2" s="8"/>
      <c r="S2" s="8"/>
      <c r="T2" s="8"/>
      <c r="U2" s="8"/>
      <c r="V2" s="8"/>
      <c r="W2" s="8"/>
      <c r="X2" s="8"/>
      <c r="Y2" s="3"/>
      <c r="Z2" s="3"/>
      <c r="AA2" s="3"/>
      <c r="AB2" s="3"/>
      <c r="AC2" s="3"/>
      <c r="AD2" s="3"/>
      <c r="AE2" s="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17" ht="35.25" customHeight="1">
      <c r="A3" s="1"/>
      <c r="B3" s="226"/>
      <c r="C3" s="15"/>
      <c r="D3" s="15"/>
      <c r="E3" s="296" t="s">
        <v>159</v>
      </c>
      <c r="F3" s="296"/>
      <c r="G3" s="296"/>
      <c r="H3" s="296"/>
      <c r="I3" s="296"/>
      <c r="J3" s="296"/>
      <c r="K3" s="296"/>
      <c r="L3" s="296"/>
      <c r="M3" s="296"/>
      <c r="N3" s="296"/>
      <c r="O3" s="38"/>
      <c r="P3" s="8"/>
      <c r="Q3" s="8"/>
      <c r="R3" s="8"/>
      <c r="S3" s="8"/>
      <c r="T3" s="8"/>
      <c r="U3" s="8"/>
      <c r="V3" s="8"/>
      <c r="W3" s="8"/>
      <c r="X3" s="8"/>
      <c r="Y3" s="3"/>
      <c r="Z3" s="3"/>
      <c r="AA3" s="3"/>
      <c r="AB3" s="3"/>
      <c r="AC3" s="3"/>
      <c r="AD3" s="3"/>
      <c r="AE3" s="3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17" ht="56.25" customHeight="1">
      <c r="A4" s="1"/>
      <c r="B4" s="226"/>
      <c r="C4" s="15"/>
      <c r="D4" s="39"/>
      <c r="E4" s="294" t="s">
        <v>160</v>
      </c>
      <c r="F4" s="295"/>
      <c r="G4" s="295"/>
      <c r="H4" s="295"/>
      <c r="I4" s="295"/>
      <c r="J4" s="295"/>
      <c r="K4" s="295"/>
      <c r="L4" s="295"/>
      <c r="M4" s="295"/>
      <c r="N4" s="295"/>
      <c r="O4" s="49"/>
      <c r="P4" s="15"/>
      <c r="Q4" s="15"/>
      <c r="R4" s="15"/>
      <c r="S4" s="15"/>
      <c r="T4" s="15"/>
      <c r="U4" s="15"/>
      <c r="V4" s="15"/>
      <c r="W4" s="15"/>
      <c r="X4" s="15"/>
      <c r="Y4" s="3"/>
      <c r="Z4" s="3"/>
      <c r="AA4" s="3"/>
      <c r="AB4" s="3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</row>
    <row r="5" spans="1:117" ht="39.75" customHeight="1">
      <c r="A5" s="1"/>
      <c r="B5" s="227"/>
      <c r="C5" s="36"/>
      <c r="E5" s="291" t="s">
        <v>6</v>
      </c>
      <c r="F5" s="292"/>
      <c r="N5" s="49"/>
      <c r="O5" s="49"/>
      <c r="P5" s="18"/>
      <c r="Q5" s="17"/>
      <c r="R5" s="17"/>
      <c r="S5" s="17"/>
      <c r="T5" s="19"/>
      <c r="U5" s="15"/>
      <c r="V5" s="19"/>
      <c r="W5" s="19"/>
      <c r="X5" s="15"/>
      <c r="Y5" s="3"/>
      <c r="Z5" s="3"/>
      <c r="AA5" s="3"/>
      <c r="AB5" s="3"/>
      <c r="AC5" s="3"/>
      <c r="AD5" s="3"/>
      <c r="AE5" s="3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</row>
    <row r="6" spans="1:117" ht="36.75" customHeight="1">
      <c r="A6" s="1"/>
      <c r="B6" s="227"/>
      <c r="C6" s="37"/>
      <c r="D6" s="90"/>
      <c r="E6" s="293" t="s">
        <v>149</v>
      </c>
      <c r="F6" s="293"/>
      <c r="G6" s="90"/>
      <c r="H6" s="90"/>
      <c r="I6" s="94"/>
      <c r="J6" s="90"/>
      <c r="K6" s="90"/>
      <c r="L6" s="90"/>
      <c r="M6" s="90"/>
      <c r="N6" s="90"/>
      <c r="O6" s="90"/>
      <c r="P6" s="90"/>
      <c r="Q6" s="90"/>
      <c r="R6" s="90"/>
      <c r="S6" s="90"/>
      <c r="T6" s="20"/>
      <c r="U6" s="20"/>
      <c r="V6" s="20"/>
      <c r="W6" s="21"/>
      <c r="X6" s="20"/>
      <c r="Y6" s="3"/>
      <c r="Z6" s="3"/>
      <c r="AA6" s="3"/>
      <c r="AB6" s="3"/>
      <c r="AC6" s="3"/>
      <c r="AD6" s="3"/>
      <c r="AE6" s="3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</row>
    <row r="7" spans="1:117" ht="35.25" customHeight="1">
      <c r="A7" s="3"/>
      <c r="B7" s="224"/>
      <c r="C7" s="241" t="s">
        <v>0</v>
      </c>
      <c r="D7" s="283" t="s">
        <v>14</v>
      </c>
      <c r="E7" s="284"/>
      <c r="F7" s="74"/>
      <c r="G7" s="91"/>
      <c r="H7" s="91"/>
      <c r="J7" s="92"/>
      <c r="K7" s="92"/>
      <c r="L7" s="90"/>
      <c r="M7" s="90"/>
      <c r="N7" s="90"/>
      <c r="O7" s="90"/>
      <c r="P7" s="90"/>
      <c r="Q7" s="90"/>
      <c r="R7" s="90"/>
      <c r="S7" s="90"/>
      <c r="T7" s="20"/>
      <c r="U7" s="20"/>
      <c r="V7" s="22"/>
      <c r="W7" s="20"/>
      <c r="X7" s="20"/>
      <c r="Y7" s="3"/>
      <c r="Z7" s="3"/>
      <c r="AA7" s="3"/>
      <c r="AB7" s="3"/>
      <c r="AC7" s="3"/>
      <c r="AD7" s="3"/>
      <c r="AE7" s="3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</row>
    <row r="8" spans="1:117" ht="35.25" customHeight="1">
      <c r="A8" s="3"/>
      <c r="B8" s="51"/>
      <c r="C8" s="242" t="s">
        <v>4</v>
      </c>
      <c r="D8" s="244" t="s">
        <v>5</v>
      </c>
      <c r="E8" s="249">
        <v>20</v>
      </c>
      <c r="F8" s="114"/>
      <c r="J8" s="92"/>
      <c r="K8" s="92"/>
      <c r="L8" s="93"/>
      <c r="M8" s="93"/>
      <c r="N8" s="94"/>
      <c r="O8" s="94"/>
      <c r="P8" s="94"/>
      <c r="Q8" s="94"/>
      <c r="R8" s="94"/>
      <c r="S8" s="90"/>
      <c r="T8" s="23"/>
      <c r="U8" s="20"/>
      <c r="V8" s="20"/>
      <c r="W8" s="20"/>
      <c r="X8" s="20"/>
      <c r="Y8" s="3"/>
      <c r="Z8" s="3"/>
      <c r="AA8" s="3"/>
      <c r="AB8" s="3"/>
      <c r="AC8" s="3"/>
      <c r="AD8" s="3"/>
      <c r="AE8" s="3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</row>
    <row r="9" spans="1:117" ht="35.25" customHeight="1">
      <c r="A9" s="3"/>
      <c r="B9" s="51"/>
      <c r="C9" s="242" t="s">
        <v>142</v>
      </c>
      <c r="D9" s="244" t="s">
        <v>5</v>
      </c>
      <c r="E9" s="249">
        <v>3</v>
      </c>
      <c r="F9" s="114"/>
      <c r="J9" s="95"/>
      <c r="K9" s="95"/>
      <c r="L9" s="95"/>
      <c r="M9" s="93"/>
      <c r="N9" s="94"/>
      <c r="O9" s="94"/>
      <c r="P9" s="94"/>
      <c r="Q9" s="94"/>
      <c r="R9" s="96"/>
      <c r="S9" s="91"/>
      <c r="T9" s="20"/>
      <c r="U9" s="20"/>
      <c r="V9" s="22"/>
      <c r="W9" s="20"/>
      <c r="X9" s="20"/>
      <c r="Y9" s="3"/>
      <c r="Z9" s="3"/>
      <c r="AA9" s="3"/>
      <c r="AB9" s="3"/>
      <c r="AC9" s="3"/>
      <c r="AD9" s="3"/>
      <c r="AE9" s="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</row>
    <row r="10" spans="1:117" ht="35.25" customHeight="1">
      <c r="A10" s="3"/>
      <c r="B10" s="51"/>
      <c r="C10" s="242" t="s">
        <v>7</v>
      </c>
      <c r="D10" s="244" t="s">
        <v>5</v>
      </c>
      <c r="E10" s="250">
        <f>E9*E8</f>
        <v>60</v>
      </c>
      <c r="F10" s="114"/>
      <c r="I10" s="91"/>
      <c r="J10" s="91"/>
      <c r="K10" s="91"/>
      <c r="L10" s="97"/>
      <c r="M10" s="97"/>
      <c r="N10" s="98"/>
      <c r="O10" s="99"/>
      <c r="P10" s="100"/>
      <c r="Q10" s="100"/>
      <c r="R10" s="101"/>
      <c r="S10" s="91"/>
      <c r="T10" s="13"/>
      <c r="U10" s="24"/>
      <c r="V10" s="9"/>
      <c r="W10" s="10"/>
      <c r="X10" s="10"/>
      <c r="Y10" s="3"/>
      <c r="Z10" s="3"/>
      <c r="AA10" s="3"/>
      <c r="AB10" s="3"/>
      <c r="AC10" s="3"/>
      <c r="AD10" s="3"/>
      <c r="AE10" s="3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</row>
    <row r="11" spans="1:117" ht="35.25" customHeight="1">
      <c r="A11" s="3"/>
      <c r="B11" s="51"/>
      <c r="C11" s="242" t="s">
        <v>8</v>
      </c>
      <c r="D11" s="244" t="s">
        <v>2</v>
      </c>
      <c r="E11" s="250">
        <f>50*E10*0.75</f>
        <v>2250</v>
      </c>
      <c r="F11" s="114"/>
      <c r="K11" s="91"/>
      <c r="L11" s="91"/>
      <c r="M11" s="91"/>
      <c r="N11" s="102"/>
      <c r="O11" s="102"/>
      <c r="P11" s="102"/>
      <c r="Q11" s="102"/>
      <c r="R11" s="102"/>
      <c r="S11" s="91"/>
      <c r="T11" s="10"/>
      <c r="U11" s="10"/>
      <c r="V11" s="9"/>
      <c r="W11" s="10"/>
      <c r="X11" s="10"/>
      <c r="Y11" s="3"/>
      <c r="Z11" s="3"/>
      <c r="AA11" s="3"/>
      <c r="AB11" s="3"/>
      <c r="AC11" s="3"/>
      <c r="AD11" s="3"/>
      <c r="AE11" s="3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</row>
    <row r="12" spans="1:117" ht="35.25" customHeight="1">
      <c r="A12" s="3"/>
      <c r="B12" s="51"/>
      <c r="C12" s="242" t="s">
        <v>9</v>
      </c>
      <c r="D12" s="244" t="s">
        <v>10</v>
      </c>
      <c r="E12" s="250">
        <v>12</v>
      </c>
      <c r="F12" s="114"/>
      <c r="K12" s="91"/>
      <c r="L12" s="91"/>
      <c r="M12" s="91"/>
      <c r="N12" s="100"/>
      <c r="O12" s="100"/>
      <c r="P12" s="100"/>
      <c r="Q12" s="100"/>
      <c r="R12" s="100"/>
      <c r="S12" s="91"/>
      <c r="T12" s="10"/>
      <c r="U12" s="25"/>
      <c r="V12" s="9"/>
      <c r="W12" s="10"/>
      <c r="X12" s="10"/>
      <c r="Y12" s="3"/>
      <c r="Z12" s="3"/>
      <c r="AA12" s="3"/>
      <c r="AB12" s="3"/>
      <c r="AC12" s="3"/>
      <c r="AD12" s="3"/>
      <c r="AE12" s="3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</row>
    <row r="13" spans="1:117" ht="35.25" customHeight="1">
      <c r="A13" s="3"/>
      <c r="B13" s="51"/>
      <c r="C13" s="242" t="s">
        <v>11</v>
      </c>
      <c r="D13" s="244" t="s">
        <v>10</v>
      </c>
      <c r="E13" s="249">
        <v>65</v>
      </c>
      <c r="F13" s="114"/>
      <c r="J13" s="104"/>
      <c r="K13" s="91"/>
      <c r="L13" s="91"/>
      <c r="M13" s="105"/>
      <c r="N13" s="106"/>
      <c r="O13" s="106"/>
      <c r="P13" s="107"/>
      <c r="Q13" s="107"/>
      <c r="R13" s="108"/>
      <c r="S13" s="91"/>
      <c r="T13" s="26"/>
      <c r="U13" s="12"/>
      <c r="V13" s="12"/>
      <c r="W13" s="26"/>
      <c r="X13" s="12"/>
      <c r="Y13" s="3"/>
      <c r="Z13" s="3"/>
      <c r="AA13" s="3"/>
      <c r="AB13" s="3"/>
      <c r="AC13" s="3"/>
      <c r="AD13" s="3"/>
      <c r="AE13" s="3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</row>
    <row r="14" spans="1:117" ht="35.25" customHeight="1">
      <c r="A14" s="2"/>
      <c r="B14" s="51"/>
      <c r="C14" s="242" t="s">
        <v>12</v>
      </c>
      <c r="D14" s="244" t="s">
        <v>3</v>
      </c>
      <c r="E14" s="251">
        <f>E11*(E13-E12)*1.16/1000</f>
        <v>138.33000000000001</v>
      </c>
      <c r="F14" s="114"/>
      <c r="J14" s="91"/>
      <c r="K14" s="91"/>
      <c r="L14" s="91"/>
      <c r="M14" s="91"/>
      <c r="N14" s="109"/>
      <c r="O14" s="100"/>
      <c r="P14" s="110"/>
      <c r="Q14" s="111"/>
      <c r="R14" s="112"/>
      <c r="S14" s="91"/>
      <c r="T14" s="26"/>
      <c r="U14" s="13"/>
      <c r="V14" s="12"/>
      <c r="W14" s="26"/>
      <c r="X14" s="12"/>
      <c r="Y14" s="3"/>
      <c r="Z14" s="3"/>
      <c r="AA14" s="3"/>
      <c r="AB14" s="3"/>
      <c r="AC14" s="3"/>
      <c r="AD14" s="3"/>
      <c r="AE14" s="3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</row>
    <row r="15" spans="1:117" ht="35.25" customHeight="1">
      <c r="A15" s="2"/>
      <c r="B15" s="51"/>
      <c r="C15" s="242" t="s">
        <v>146</v>
      </c>
      <c r="D15" s="244" t="s">
        <v>13</v>
      </c>
      <c r="E15" s="249">
        <v>4.7300000000000004</v>
      </c>
      <c r="F15" s="246"/>
      <c r="J15" s="91"/>
      <c r="K15" s="91"/>
      <c r="L15" s="91"/>
      <c r="M15" s="91"/>
      <c r="N15" s="109"/>
      <c r="O15" s="100"/>
      <c r="P15" s="110"/>
      <c r="Q15" s="111"/>
      <c r="R15" s="112"/>
      <c r="S15" s="91"/>
      <c r="T15" s="26"/>
      <c r="U15" s="13"/>
      <c r="V15" s="12"/>
      <c r="W15" s="26"/>
      <c r="X15" s="12"/>
      <c r="Y15" s="3"/>
      <c r="Z15" s="3"/>
      <c r="AA15" s="3"/>
      <c r="AB15" s="3"/>
      <c r="AC15" s="3"/>
      <c r="AD15" s="3"/>
      <c r="AE15" s="3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</row>
    <row r="16" spans="1:117" ht="35.25" customHeight="1">
      <c r="A16" s="2"/>
      <c r="B16" s="51"/>
      <c r="C16" s="242" t="s">
        <v>143</v>
      </c>
      <c r="D16" s="285"/>
      <c r="E16" s="286"/>
      <c r="F16" s="247"/>
      <c r="J16" s="91"/>
      <c r="K16" s="91"/>
      <c r="L16" s="91"/>
      <c r="M16" s="91"/>
      <c r="N16" s="109"/>
      <c r="O16" s="100"/>
      <c r="P16" s="110"/>
      <c r="Q16" s="111"/>
      <c r="R16" s="112"/>
      <c r="S16" s="91"/>
      <c r="T16" s="26"/>
      <c r="U16" s="13"/>
      <c r="V16" s="12"/>
      <c r="W16" s="26"/>
      <c r="X16" s="12"/>
      <c r="Y16" s="3"/>
      <c r="Z16" s="3"/>
      <c r="AA16" s="3"/>
      <c r="AB16" s="3"/>
      <c r="AC16" s="3"/>
      <c r="AD16" s="3"/>
      <c r="AE16" s="3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</row>
    <row r="17" spans="1:117" ht="35.25" customHeight="1">
      <c r="A17" s="2"/>
      <c r="B17" s="51"/>
      <c r="C17" s="242" t="s">
        <v>144</v>
      </c>
      <c r="D17" s="245" t="s">
        <v>145</v>
      </c>
      <c r="E17" s="252" t="s">
        <v>150</v>
      </c>
      <c r="F17" s="248"/>
      <c r="J17" s="91"/>
      <c r="K17" s="91"/>
      <c r="L17" s="91"/>
      <c r="M17" s="91"/>
      <c r="N17" s="109"/>
      <c r="O17" s="100"/>
      <c r="P17" s="110"/>
      <c r="Q17" s="111"/>
      <c r="R17" s="112"/>
      <c r="S17" s="91"/>
      <c r="T17" s="26"/>
      <c r="U17" s="13"/>
      <c r="V17" s="12"/>
      <c r="W17" s="26"/>
      <c r="X17" s="12"/>
      <c r="Y17" s="3"/>
      <c r="Z17" s="3"/>
      <c r="AA17" s="3"/>
      <c r="AB17" s="3"/>
      <c r="AC17" s="3"/>
      <c r="AD17" s="3"/>
      <c r="AE17" s="3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</row>
    <row r="18" spans="1:117" ht="35.25" customHeight="1">
      <c r="A18" s="2"/>
      <c r="B18" s="51"/>
      <c r="C18" s="242" t="s">
        <v>151</v>
      </c>
      <c r="D18" s="245" t="s">
        <v>152</v>
      </c>
      <c r="E18" s="249">
        <v>1.87</v>
      </c>
      <c r="F18" s="248"/>
      <c r="J18" s="91"/>
      <c r="K18" s="91"/>
      <c r="L18" s="91"/>
      <c r="M18" s="91"/>
      <c r="N18" s="109"/>
      <c r="O18" s="100"/>
      <c r="P18" s="113"/>
      <c r="Q18" s="111"/>
      <c r="R18" s="112"/>
      <c r="S18" s="91"/>
      <c r="T18" s="26"/>
      <c r="U18" s="13"/>
      <c r="V18" s="12"/>
      <c r="W18" s="26"/>
      <c r="X18" s="12"/>
      <c r="Y18" s="3"/>
      <c r="Z18" s="3"/>
      <c r="AA18" s="3"/>
      <c r="AB18" s="3"/>
      <c r="AC18" s="3"/>
      <c r="AD18" s="3"/>
      <c r="AE18" s="3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</row>
    <row r="19" spans="1:117" ht="35.25" customHeight="1">
      <c r="A19" s="2"/>
      <c r="C19" s="242" t="s">
        <v>155</v>
      </c>
      <c r="D19" s="244" t="s">
        <v>153</v>
      </c>
      <c r="E19" s="253">
        <v>76.7</v>
      </c>
      <c r="F19" s="72"/>
      <c r="J19" s="91"/>
      <c r="K19" s="91"/>
      <c r="L19" s="91"/>
      <c r="M19" s="91"/>
      <c r="N19" s="109"/>
      <c r="O19" s="100"/>
      <c r="P19" s="112"/>
      <c r="Q19" s="111"/>
      <c r="R19" s="112"/>
      <c r="S19" s="91"/>
      <c r="T19" s="26"/>
      <c r="U19" s="13"/>
      <c r="V19" s="12"/>
      <c r="W19" s="26"/>
      <c r="X19" s="12"/>
      <c r="Y19" s="3"/>
      <c r="Z19" s="3"/>
      <c r="AA19" s="3"/>
      <c r="AB19" s="3"/>
      <c r="AC19" s="3"/>
      <c r="AD19" s="3"/>
      <c r="AE19" s="3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</row>
    <row r="20" spans="1:117" ht="35.25" customHeight="1">
      <c r="A20" s="2"/>
      <c r="C20" s="242" t="s">
        <v>154</v>
      </c>
      <c r="D20" s="155" t="s">
        <v>5</v>
      </c>
      <c r="E20" s="254">
        <f>E14/((E15*E19/100)*E18)</f>
        <v>20.390048824829051</v>
      </c>
      <c r="J20" s="91"/>
      <c r="K20" s="91"/>
      <c r="L20" s="91"/>
      <c r="M20" s="91"/>
      <c r="N20" s="109"/>
      <c r="O20" s="100"/>
      <c r="P20" s="112"/>
      <c r="Q20" s="111"/>
      <c r="R20" s="112"/>
      <c r="S20" s="91"/>
      <c r="T20" s="26"/>
      <c r="U20" s="13"/>
      <c r="V20" s="12"/>
      <c r="W20" s="26"/>
      <c r="X20" s="12"/>
      <c r="Y20" s="3"/>
      <c r="Z20" s="3"/>
      <c r="AA20" s="3"/>
      <c r="AB20" s="3"/>
      <c r="AC20" s="3"/>
      <c r="AD20" s="3"/>
      <c r="AE20" s="3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</row>
    <row r="21" spans="1:117" ht="35.25" customHeight="1">
      <c r="A21" s="2"/>
      <c r="C21" s="242" t="s">
        <v>147</v>
      </c>
      <c r="D21" s="245" t="s">
        <v>1</v>
      </c>
      <c r="E21" s="255">
        <f>E20*E18*50</f>
        <v>1906.4695651215163</v>
      </c>
      <c r="F21" s="257">
        <v>2000</v>
      </c>
      <c r="G21" s="204"/>
      <c r="J21" s="91"/>
      <c r="K21" s="91"/>
      <c r="L21" s="91"/>
      <c r="M21" s="91"/>
      <c r="N21" s="109"/>
      <c r="O21" s="100"/>
      <c r="P21" s="110"/>
      <c r="Q21" s="111"/>
      <c r="R21" s="112"/>
      <c r="S21" s="91"/>
      <c r="T21" s="26"/>
      <c r="U21" s="13"/>
      <c r="V21" s="12"/>
      <c r="W21" s="26"/>
      <c r="X21" s="12"/>
      <c r="Y21" s="3"/>
      <c r="Z21" s="3"/>
      <c r="AA21" s="3"/>
      <c r="AB21" s="3"/>
      <c r="AC21" s="3"/>
      <c r="AD21" s="3"/>
      <c r="AE21" s="3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</row>
    <row r="22" spans="1:117" ht="35.25" customHeight="1">
      <c r="A22" s="2"/>
      <c r="B22" s="228"/>
      <c r="C22" s="243" t="s">
        <v>148</v>
      </c>
      <c r="D22" s="157" t="s">
        <v>1</v>
      </c>
      <c r="E22" s="256">
        <f>F21*4/100</f>
        <v>80</v>
      </c>
      <c r="F22" s="258">
        <v>80</v>
      </c>
      <c r="G22" s="91"/>
      <c r="H22" s="91"/>
      <c r="I22" s="91"/>
      <c r="J22" s="91"/>
      <c r="K22" s="91"/>
      <c r="L22" s="91"/>
      <c r="M22" s="91"/>
      <c r="N22" s="109"/>
      <c r="O22" s="100"/>
      <c r="P22" s="116"/>
      <c r="Q22" s="111"/>
      <c r="R22" s="112"/>
      <c r="S22" s="91"/>
      <c r="T22" s="26"/>
      <c r="U22" s="13"/>
      <c r="V22" s="12"/>
      <c r="W22" s="26"/>
      <c r="X22" s="12"/>
      <c r="Y22" s="3"/>
      <c r="Z22" s="3"/>
      <c r="AA22" s="3"/>
      <c r="AB22" s="3"/>
      <c r="AC22" s="3"/>
      <c r="AD22" s="3"/>
      <c r="AE22" s="3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</row>
    <row r="23" spans="1:117" ht="35.25" customHeight="1">
      <c r="A23" s="2"/>
      <c r="D23" s="236"/>
      <c r="E23" s="236"/>
      <c r="F23" s="236"/>
      <c r="P23" s="59"/>
      <c r="Q23" s="58"/>
      <c r="R23" s="60"/>
      <c r="S23" s="33"/>
      <c r="T23" s="26"/>
      <c r="U23" s="13"/>
      <c r="V23" s="12"/>
      <c r="W23" s="26"/>
      <c r="X23" s="10"/>
      <c r="Y23" s="3"/>
      <c r="Z23" s="3"/>
      <c r="AA23" s="3"/>
      <c r="AB23" s="3"/>
      <c r="AC23" s="3"/>
      <c r="AD23" s="3"/>
      <c r="AE23" s="3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</row>
    <row r="24" spans="1:117" ht="35.25" customHeight="1">
      <c r="A24" s="3"/>
      <c r="C24" s="281" t="s">
        <v>158</v>
      </c>
      <c r="D24" s="240"/>
      <c r="E24" s="240"/>
      <c r="F24" s="240"/>
      <c r="G24" s="240"/>
      <c r="H24" s="240"/>
      <c r="I24" s="240"/>
      <c r="J24" s="240"/>
      <c r="K24" s="240"/>
      <c r="L24" s="204"/>
      <c r="M24" s="204"/>
      <c r="N24" s="204"/>
      <c r="P24" s="35"/>
      <c r="Q24" s="35"/>
      <c r="R24" s="35"/>
      <c r="S24" s="33"/>
      <c r="T24" s="13"/>
      <c r="U24" s="13"/>
      <c r="V24" s="12"/>
      <c r="W24" s="13"/>
      <c r="X24" s="13"/>
      <c r="Y24" s="3"/>
      <c r="Z24" s="3"/>
      <c r="AA24" s="3"/>
      <c r="AB24" s="3"/>
      <c r="AC24" s="3"/>
      <c r="AD24" s="3"/>
      <c r="AE24" s="3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</row>
    <row r="25" spans="1:117" ht="35.25" customHeight="1">
      <c r="A25" s="3"/>
      <c r="C25" s="282" t="s">
        <v>156</v>
      </c>
      <c r="D25" s="282"/>
      <c r="E25" s="282"/>
      <c r="F25" s="282"/>
      <c r="G25" s="282"/>
      <c r="H25" s="282"/>
      <c r="I25" s="282"/>
      <c r="J25" s="282"/>
      <c r="K25" s="282"/>
      <c r="L25" s="280"/>
      <c r="M25" s="204"/>
      <c r="N25" s="204"/>
      <c r="P25" s="63"/>
      <c r="Q25" s="63"/>
      <c r="R25" s="63"/>
      <c r="S25" s="33"/>
      <c r="T25" s="13"/>
      <c r="U25" s="13"/>
      <c r="V25" s="12"/>
      <c r="W25" s="13"/>
      <c r="X25" s="13"/>
      <c r="Y25" s="3"/>
      <c r="Z25" s="3"/>
      <c r="AA25" s="3"/>
      <c r="AB25" s="3"/>
      <c r="AC25" s="3"/>
      <c r="AD25" s="3"/>
      <c r="AE25" s="3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</row>
    <row r="26" spans="1:117" ht="35.25" customHeight="1">
      <c r="A26" s="3"/>
      <c r="C26" s="282" t="s">
        <v>157</v>
      </c>
      <c r="D26" s="282"/>
      <c r="E26" s="282"/>
      <c r="F26" s="282"/>
      <c r="G26" s="282"/>
      <c r="H26" s="282"/>
      <c r="I26" s="282"/>
      <c r="J26" s="282"/>
      <c r="K26" s="282"/>
      <c r="L26" s="280"/>
      <c r="M26" s="204"/>
      <c r="N26" s="204"/>
      <c r="P26" s="63"/>
      <c r="Q26" s="63"/>
      <c r="R26" s="63"/>
      <c r="S26" s="33"/>
      <c r="T26" s="13"/>
      <c r="U26" s="13"/>
      <c r="V26" s="12"/>
      <c r="W26" s="13"/>
      <c r="X26" s="13"/>
      <c r="Y26" s="3"/>
      <c r="Z26" s="3"/>
      <c r="AA26" s="3"/>
      <c r="AB26" s="3"/>
      <c r="AC26" s="3"/>
      <c r="AD26" s="3"/>
      <c r="AE26" s="3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</row>
    <row r="27" spans="1:117" ht="35.25" customHeight="1">
      <c r="A27" s="2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P27" s="299"/>
      <c r="Q27" s="299"/>
      <c r="R27" s="64"/>
      <c r="S27" s="33"/>
      <c r="T27" s="13"/>
      <c r="U27" s="13"/>
      <c r="V27" s="12"/>
      <c r="W27" s="13"/>
      <c r="X27" s="13"/>
      <c r="Y27" s="3"/>
      <c r="Z27" s="3"/>
      <c r="AA27" s="3"/>
      <c r="AB27" s="3"/>
      <c r="AC27" s="3"/>
      <c r="AD27" s="3"/>
      <c r="AE27" s="3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1:117" ht="35.25" customHeight="1">
      <c r="A28" s="2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P28" s="65"/>
      <c r="Q28" s="59"/>
      <c r="R28" s="66"/>
      <c r="S28" s="33"/>
      <c r="T28" s="13"/>
      <c r="U28" s="13"/>
      <c r="V28" s="12"/>
      <c r="W28" s="13"/>
      <c r="X28" s="13"/>
      <c r="Y28" s="3"/>
      <c r="Z28" s="3"/>
      <c r="AA28" s="3"/>
      <c r="AB28" s="3"/>
      <c r="AC28" s="3"/>
      <c r="AD28" s="3"/>
      <c r="AE28" s="3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</row>
    <row r="29" spans="1:117" ht="35.25" customHeight="1" thickBot="1">
      <c r="A29" s="3"/>
      <c r="P29" s="67"/>
      <c r="Q29" s="59"/>
      <c r="R29" s="66"/>
      <c r="S29" s="33"/>
      <c r="T29" s="13"/>
      <c r="U29" s="13"/>
      <c r="V29" s="12"/>
      <c r="W29" s="13"/>
      <c r="X29" s="13"/>
      <c r="Y29" s="3"/>
      <c r="Z29" s="3"/>
      <c r="AA29" s="3"/>
      <c r="AB29" s="3"/>
      <c r="AC29" s="3"/>
      <c r="AD29" s="3"/>
      <c r="AE29" s="3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</row>
    <row r="30" spans="1:117" ht="35.25" customHeight="1" thickBot="1">
      <c r="A30" s="3"/>
      <c r="B30" s="228">
        <v>1</v>
      </c>
      <c r="C30" s="267" t="s">
        <v>0</v>
      </c>
      <c r="D30" s="289" t="s">
        <v>14</v>
      </c>
      <c r="E30" s="290"/>
      <c r="F30" s="268" t="s">
        <v>15</v>
      </c>
      <c r="G30" s="269">
        <v>230</v>
      </c>
      <c r="H30" s="268" t="s">
        <v>16</v>
      </c>
      <c r="I30" s="269">
        <v>729</v>
      </c>
      <c r="J30" s="270" t="s">
        <v>17</v>
      </c>
      <c r="K30" s="270"/>
      <c r="L30" s="270"/>
      <c r="M30" s="269">
        <v>11.5</v>
      </c>
      <c r="N30" s="271" t="s">
        <v>18</v>
      </c>
      <c r="O30" s="272">
        <v>121</v>
      </c>
      <c r="P30" s="53"/>
      <c r="Q30" s="68"/>
      <c r="R30" s="62"/>
      <c r="S30" s="33"/>
      <c r="T30" s="13"/>
      <c r="U30" s="13"/>
      <c r="V30" s="12"/>
      <c r="W30" s="13"/>
      <c r="X30" s="13"/>
      <c r="Y30" s="3"/>
      <c r="Z30" s="3"/>
      <c r="AA30" s="3"/>
      <c r="AB30" s="3"/>
      <c r="AC30" s="3"/>
      <c r="AD30" s="3"/>
      <c r="AE30" s="3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</row>
    <row r="31" spans="1:117" ht="35.25" customHeight="1">
      <c r="A31" s="3"/>
      <c r="B31" s="224"/>
      <c r="C31" s="259" t="s">
        <v>19</v>
      </c>
      <c r="D31" s="273">
        <v>1</v>
      </c>
      <c r="E31" s="273">
        <v>2</v>
      </c>
      <c r="F31" s="273">
        <v>3</v>
      </c>
      <c r="G31" s="273">
        <v>4</v>
      </c>
      <c r="H31" s="273">
        <v>5</v>
      </c>
      <c r="I31" s="273">
        <v>6</v>
      </c>
      <c r="J31" s="273">
        <v>7</v>
      </c>
      <c r="K31" s="273">
        <v>8</v>
      </c>
      <c r="L31" s="274">
        <v>9</v>
      </c>
      <c r="M31" s="274">
        <v>10</v>
      </c>
      <c r="N31" s="274">
        <v>11</v>
      </c>
      <c r="O31" s="275">
        <v>12</v>
      </c>
      <c r="P31" s="69"/>
      <c r="Q31" s="69"/>
      <c r="R31" s="35"/>
      <c r="S31" s="34"/>
      <c r="T31" s="13"/>
      <c r="U31" s="13"/>
      <c r="V31" s="12"/>
      <c r="W31" s="13"/>
      <c r="X31" s="13"/>
      <c r="Y31" s="3"/>
      <c r="Z31" s="3"/>
      <c r="AA31" s="3"/>
      <c r="AB31" s="3"/>
      <c r="AC31" s="3"/>
      <c r="AD31" s="3"/>
      <c r="AE31" s="3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</row>
    <row r="32" spans="1:117" ht="35.25" customHeight="1" thickBot="1">
      <c r="A32" s="3"/>
      <c r="B32" s="229"/>
      <c r="C32" s="276" t="s">
        <v>20</v>
      </c>
      <c r="D32" s="277">
        <v>31</v>
      </c>
      <c r="E32" s="277">
        <v>28</v>
      </c>
      <c r="F32" s="277">
        <v>31</v>
      </c>
      <c r="G32" s="264">
        <v>30</v>
      </c>
      <c r="H32" s="264">
        <v>31</v>
      </c>
      <c r="I32" s="264">
        <v>30</v>
      </c>
      <c r="J32" s="264">
        <v>31</v>
      </c>
      <c r="K32" s="264">
        <v>31</v>
      </c>
      <c r="L32" s="265">
        <v>30</v>
      </c>
      <c r="M32" s="265">
        <v>31</v>
      </c>
      <c r="N32" s="265">
        <v>30</v>
      </c>
      <c r="O32" s="266">
        <v>31</v>
      </c>
      <c r="P32" s="69"/>
      <c r="Q32" s="69"/>
      <c r="R32" s="35"/>
      <c r="S32" s="33"/>
      <c r="T32" s="27"/>
      <c r="U32" s="28"/>
      <c r="V32" s="12"/>
      <c r="W32" s="13"/>
      <c r="X32" s="13"/>
      <c r="Y32" s="3"/>
      <c r="Z32" s="3"/>
      <c r="AA32" s="3"/>
      <c r="AB32" s="3"/>
      <c r="AC32" s="3"/>
      <c r="AD32" s="3"/>
      <c r="AE32" s="3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</row>
    <row r="33" spans="1:117" ht="35.25" customHeight="1">
      <c r="A33" s="3"/>
      <c r="B33" s="229"/>
      <c r="C33" s="259" t="s">
        <v>21</v>
      </c>
      <c r="D33" s="273">
        <v>8.8000000000000007</v>
      </c>
      <c r="E33" s="273">
        <v>12.5</v>
      </c>
      <c r="F33" s="273">
        <v>16.899999999999999</v>
      </c>
      <c r="G33" s="273">
        <v>22.2</v>
      </c>
      <c r="H33" s="273">
        <v>26.9</v>
      </c>
      <c r="I33" s="273">
        <v>29.5</v>
      </c>
      <c r="J33" s="273">
        <v>29.6</v>
      </c>
      <c r="K33" s="273">
        <v>27</v>
      </c>
      <c r="L33" s="274">
        <v>20.9</v>
      </c>
      <c r="M33" s="274">
        <v>14.6</v>
      </c>
      <c r="N33" s="274">
        <v>10.1</v>
      </c>
      <c r="O33" s="275">
        <v>8.1999999999999993</v>
      </c>
      <c r="P33" s="69"/>
      <c r="Q33" s="69"/>
      <c r="R33" s="35"/>
      <c r="S33" s="33"/>
      <c r="T33" s="27"/>
      <c r="U33" s="28"/>
      <c r="V33" s="12"/>
      <c r="W33" s="13"/>
      <c r="X33" s="13"/>
      <c r="Y33" s="3"/>
      <c r="Z33" s="3"/>
      <c r="AA33" s="3"/>
      <c r="AB33" s="3"/>
      <c r="AC33" s="3"/>
      <c r="AD33" s="3"/>
      <c r="AE33" s="3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</row>
    <row r="34" spans="1:117" ht="35.25" customHeight="1" thickBot="1">
      <c r="A34" s="5"/>
      <c r="B34" s="229"/>
      <c r="C34" s="278" t="s">
        <v>22</v>
      </c>
      <c r="D34" s="279">
        <f>D33/3.6</f>
        <v>2.4444444444444446</v>
      </c>
      <c r="E34" s="279">
        <f t="shared" ref="E34:O34" si="0">E33/3.6</f>
        <v>3.4722222222222223</v>
      </c>
      <c r="F34" s="279">
        <f t="shared" si="0"/>
        <v>4.6944444444444438</v>
      </c>
      <c r="G34" s="279">
        <f t="shared" si="0"/>
        <v>6.1666666666666661</v>
      </c>
      <c r="H34" s="279">
        <f t="shared" si="0"/>
        <v>7.4722222222222214</v>
      </c>
      <c r="I34" s="279">
        <f t="shared" si="0"/>
        <v>8.1944444444444446</v>
      </c>
      <c r="J34" s="279">
        <f t="shared" si="0"/>
        <v>8.2222222222222232</v>
      </c>
      <c r="K34" s="279">
        <f t="shared" si="0"/>
        <v>7.5</v>
      </c>
      <c r="L34" s="279">
        <f t="shared" si="0"/>
        <v>5.8055555555555554</v>
      </c>
      <c r="M34" s="279">
        <f t="shared" si="0"/>
        <v>4.0555555555555554</v>
      </c>
      <c r="N34" s="279">
        <f t="shared" si="0"/>
        <v>2.8055555555555554</v>
      </c>
      <c r="O34" s="208">
        <f t="shared" si="0"/>
        <v>2.2777777777777777</v>
      </c>
      <c r="P34" s="69"/>
      <c r="Q34" s="69"/>
      <c r="R34" s="35"/>
      <c r="S34" s="33"/>
      <c r="T34" s="27"/>
      <c r="U34" s="28"/>
      <c r="V34" s="12"/>
      <c r="W34" s="13"/>
      <c r="X34" s="13"/>
      <c r="Y34" s="3"/>
      <c r="Z34" s="3"/>
      <c r="AA34" s="3"/>
      <c r="AB34" s="3"/>
      <c r="AC34" s="3"/>
      <c r="AD34" s="3"/>
      <c r="AE34" s="3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35.25" customHeight="1" thickBot="1">
      <c r="A35" s="6"/>
      <c r="B35" s="53"/>
      <c r="C35" s="260" t="s">
        <v>23</v>
      </c>
      <c r="D35" s="261"/>
      <c r="E35" s="261"/>
      <c r="F35" s="262"/>
      <c r="G35" s="261" t="s">
        <v>24</v>
      </c>
      <c r="H35" s="263">
        <f>(SUM(D33:O33)/12)*0.9</f>
        <v>17.04</v>
      </c>
      <c r="I35" s="264"/>
      <c r="J35" s="264" t="s">
        <v>25</v>
      </c>
      <c r="K35" s="263">
        <f>(SUM(D34:O34)/12)*0.9</f>
        <v>4.7333333333333334</v>
      </c>
      <c r="L35" s="265"/>
      <c r="M35" s="265"/>
      <c r="N35" s="265"/>
      <c r="O35" s="266"/>
      <c r="P35" s="69"/>
      <c r="Q35" s="69"/>
      <c r="R35" s="35"/>
      <c r="S35" s="33"/>
      <c r="T35" s="27"/>
      <c r="U35" s="28"/>
      <c r="V35" s="12"/>
      <c r="W35" s="13"/>
      <c r="X35" s="13"/>
      <c r="Y35" s="3"/>
      <c r="Z35" s="3"/>
      <c r="AA35" s="3"/>
      <c r="AB35" s="3"/>
      <c r="AC35" s="3"/>
      <c r="AD35" s="3"/>
      <c r="AE35" s="3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</row>
    <row r="36" spans="1:117" ht="35.25" customHeight="1" thickBot="1">
      <c r="A36" s="6"/>
      <c r="B36" s="229"/>
      <c r="C36" s="45"/>
      <c r="D36" s="86"/>
      <c r="E36" s="81"/>
      <c r="F36" s="88"/>
      <c r="G36" s="82"/>
      <c r="H36" s="82"/>
      <c r="I36" s="81"/>
      <c r="J36" s="81"/>
      <c r="K36" s="83"/>
      <c r="L36" s="82"/>
      <c r="M36" s="84"/>
      <c r="N36" s="76"/>
      <c r="O36" s="76"/>
      <c r="P36" s="69"/>
      <c r="Q36" s="69"/>
      <c r="R36" s="35"/>
      <c r="S36" s="33"/>
      <c r="T36" s="27"/>
      <c r="U36" s="28"/>
      <c r="V36" s="12"/>
      <c r="W36" s="13"/>
      <c r="X36" s="13"/>
      <c r="Y36" s="3"/>
      <c r="Z36" s="3"/>
      <c r="AA36" s="3"/>
      <c r="AB36" s="3"/>
      <c r="AC36" s="3"/>
      <c r="AD36" s="3"/>
      <c r="AE36" s="3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</row>
    <row r="37" spans="1:117" ht="35.25" customHeight="1" thickBot="1">
      <c r="A37" s="6"/>
      <c r="B37" s="62">
        <v>2</v>
      </c>
      <c r="C37" s="117" t="s">
        <v>0</v>
      </c>
      <c r="D37" s="287" t="s">
        <v>26</v>
      </c>
      <c r="E37" s="288"/>
      <c r="F37" s="118" t="s">
        <v>15</v>
      </c>
      <c r="G37" s="119">
        <v>95</v>
      </c>
      <c r="H37" s="118" t="s">
        <v>16</v>
      </c>
      <c r="I37" s="119">
        <v>2559</v>
      </c>
      <c r="J37" s="120" t="s">
        <v>17</v>
      </c>
      <c r="K37" s="120"/>
      <c r="L37" s="120"/>
      <c r="M37" s="119">
        <v>6.5</v>
      </c>
      <c r="N37" s="121" t="s">
        <v>18</v>
      </c>
      <c r="O37" s="119">
        <v>180</v>
      </c>
      <c r="P37" s="69"/>
      <c r="Q37" s="69"/>
      <c r="R37" s="35"/>
      <c r="S37" s="33"/>
      <c r="T37" s="28"/>
      <c r="U37" s="28"/>
      <c r="V37" s="12"/>
      <c r="W37" s="13"/>
      <c r="X37" s="13"/>
      <c r="Y37" s="3"/>
      <c r="Z37" s="3"/>
      <c r="AA37" s="3"/>
      <c r="AB37" s="3"/>
      <c r="AC37" s="3"/>
      <c r="AD37" s="3"/>
      <c r="AE37" s="3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</row>
    <row r="38" spans="1:117" ht="35.25" customHeight="1">
      <c r="A38" s="6"/>
      <c r="B38" s="237"/>
      <c r="C38" s="117" t="s">
        <v>19</v>
      </c>
      <c r="D38" s="122">
        <v>1</v>
      </c>
      <c r="E38" s="118">
        <v>2</v>
      </c>
      <c r="F38" s="118">
        <v>3</v>
      </c>
      <c r="G38" s="118">
        <v>4</v>
      </c>
      <c r="H38" s="118">
        <v>5</v>
      </c>
      <c r="I38" s="118">
        <v>6</v>
      </c>
      <c r="J38" s="118">
        <v>7</v>
      </c>
      <c r="K38" s="118">
        <v>8</v>
      </c>
      <c r="L38" s="121">
        <v>9</v>
      </c>
      <c r="M38" s="121">
        <v>10</v>
      </c>
      <c r="N38" s="121">
        <v>11</v>
      </c>
      <c r="O38" s="134">
        <v>12</v>
      </c>
      <c r="P38" s="69"/>
      <c r="Q38" s="69"/>
      <c r="R38" s="35"/>
      <c r="S38" s="33"/>
      <c r="T38" s="28"/>
      <c r="U38" s="28"/>
      <c r="V38" s="12"/>
      <c r="W38" s="13"/>
      <c r="X38" s="13"/>
      <c r="Y38" s="3"/>
      <c r="Z38" s="3"/>
      <c r="AA38" s="3"/>
      <c r="AB38" s="3"/>
      <c r="AC38" s="3"/>
      <c r="AD38" s="3"/>
      <c r="AE38" s="3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</row>
    <row r="39" spans="1:117" ht="35.25" customHeight="1" thickBot="1">
      <c r="A39" s="6"/>
      <c r="B39" s="237"/>
      <c r="C39" s="123" t="s">
        <v>20</v>
      </c>
      <c r="D39" s="124">
        <v>31</v>
      </c>
      <c r="E39" s="125">
        <v>28</v>
      </c>
      <c r="F39" s="125">
        <v>31</v>
      </c>
      <c r="G39" s="126">
        <v>30</v>
      </c>
      <c r="H39" s="126">
        <v>31</v>
      </c>
      <c r="I39" s="126">
        <v>30</v>
      </c>
      <c r="J39" s="126">
        <v>31</v>
      </c>
      <c r="K39" s="126">
        <v>31</v>
      </c>
      <c r="L39" s="115">
        <v>30</v>
      </c>
      <c r="M39" s="115">
        <v>31</v>
      </c>
      <c r="N39" s="115">
        <v>30</v>
      </c>
      <c r="O39" s="135">
        <v>31</v>
      </c>
      <c r="P39" s="69"/>
      <c r="Q39" s="69"/>
      <c r="R39" s="35"/>
      <c r="S39" s="33"/>
      <c r="T39" s="28"/>
      <c r="U39" s="28"/>
      <c r="V39" s="12"/>
      <c r="W39" s="13"/>
      <c r="X39" s="10"/>
      <c r="Y39" s="3"/>
      <c r="Z39" s="3"/>
      <c r="AA39" s="3"/>
      <c r="AB39" s="3"/>
      <c r="AC39" s="3"/>
      <c r="AD39" s="3"/>
      <c r="AE39" s="3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</row>
    <row r="40" spans="1:117" ht="35.25" customHeight="1">
      <c r="A40" s="6"/>
      <c r="B40" s="237"/>
      <c r="C40" s="127" t="s">
        <v>21</v>
      </c>
      <c r="D40" s="51">
        <v>4.7</v>
      </c>
      <c r="E40" s="51">
        <v>7.5</v>
      </c>
      <c r="F40" s="51">
        <v>11.6</v>
      </c>
      <c r="G40" s="51">
        <v>15.8</v>
      </c>
      <c r="H40" s="51">
        <v>18.5</v>
      </c>
      <c r="I40" s="51">
        <v>20.5</v>
      </c>
      <c r="J40" s="51">
        <v>22.6</v>
      </c>
      <c r="K40" s="51">
        <v>18</v>
      </c>
      <c r="L40" s="114">
        <v>13.4</v>
      </c>
      <c r="M40" s="114">
        <v>8.5</v>
      </c>
      <c r="N40" s="114">
        <v>5.3</v>
      </c>
      <c r="O40" s="136">
        <v>4.2</v>
      </c>
      <c r="P40" s="69"/>
      <c r="Q40" s="69"/>
      <c r="R40" s="35"/>
      <c r="S40" s="33"/>
      <c r="T40" s="28"/>
      <c r="U40" s="27"/>
      <c r="V40" s="14"/>
      <c r="W40" s="10"/>
      <c r="X40" s="14"/>
      <c r="Y40" s="3"/>
      <c r="Z40" s="3"/>
      <c r="AA40" s="3"/>
      <c r="AB40" s="3"/>
      <c r="AC40" s="3"/>
      <c r="AD40" s="3"/>
      <c r="AE40" s="3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</row>
    <row r="41" spans="1:117" ht="35.25" customHeight="1" thickBot="1">
      <c r="A41" s="6"/>
      <c r="B41" s="237"/>
      <c r="C41" s="128" t="s">
        <v>22</v>
      </c>
      <c r="D41" s="129">
        <f>D40/3.6</f>
        <v>1.3055555555555556</v>
      </c>
      <c r="E41" s="129">
        <f t="shared" ref="E41:O41" si="1">E40/3.6</f>
        <v>2.0833333333333335</v>
      </c>
      <c r="F41" s="129">
        <f t="shared" si="1"/>
        <v>3.2222222222222219</v>
      </c>
      <c r="G41" s="129">
        <f t="shared" si="1"/>
        <v>4.3888888888888893</v>
      </c>
      <c r="H41" s="129">
        <f t="shared" si="1"/>
        <v>5.1388888888888884</v>
      </c>
      <c r="I41" s="129">
        <f t="shared" si="1"/>
        <v>5.6944444444444446</v>
      </c>
      <c r="J41" s="129">
        <f t="shared" si="1"/>
        <v>6.2777777777777777</v>
      </c>
      <c r="K41" s="129">
        <f t="shared" si="1"/>
        <v>5</v>
      </c>
      <c r="L41" s="129">
        <f t="shared" si="1"/>
        <v>3.7222222222222223</v>
      </c>
      <c r="M41" s="129">
        <f t="shared" si="1"/>
        <v>2.3611111111111112</v>
      </c>
      <c r="N41" s="129">
        <f t="shared" si="1"/>
        <v>1.4722222222222221</v>
      </c>
      <c r="O41" s="137">
        <f t="shared" si="1"/>
        <v>1.1666666666666667</v>
      </c>
      <c r="P41" s="35"/>
      <c r="Q41" s="35"/>
      <c r="R41" s="71"/>
      <c r="S41" s="33"/>
      <c r="T41" s="29"/>
      <c r="U41" s="27"/>
      <c r="V41" s="16"/>
      <c r="W41" s="16"/>
      <c r="X41" s="16"/>
      <c r="Y41" s="3"/>
      <c r="Z41" s="3"/>
      <c r="AA41" s="3"/>
      <c r="AB41" s="3"/>
      <c r="AC41" s="3"/>
      <c r="AD41" s="3"/>
      <c r="AE41" s="3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</row>
    <row r="42" spans="1:117" ht="35.25" customHeight="1" thickBot="1">
      <c r="A42" s="6"/>
      <c r="B42" s="202"/>
      <c r="C42" s="130" t="s">
        <v>23</v>
      </c>
      <c r="D42" s="131"/>
      <c r="E42" s="131"/>
      <c r="F42" s="132"/>
      <c r="G42" s="131" t="s">
        <v>24</v>
      </c>
      <c r="H42" s="133">
        <f>(SUM(D40:O40)/12)*0.9</f>
        <v>11.295</v>
      </c>
      <c r="I42" s="126"/>
      <c r="J42" s="126" t="s">
        <v>25</v>
      </c>
      <c r="K42" s="133">
        <f>(SUM(D41:O41)/12)*0.9</f>
        <v>3.1375000000000002</v>
      </c>
      <c r="L42" s="115"/>
      <c r="M42" s="115"/>
      <c r="N42" s="115"/>
      <c r="O42" s="135"/>
      <c r="P42" s="56"/>
      <c r="Q42" s="65"/>
      <c r="R42" s="71"/>
      <c r="S42" s="33"/>
      <c r="T42" s="28"/>
      <c r="U42" s="30"/>
      <c r="V42" s="15"/>
      <c r="W42" s="15"/>
      <c r="X42" s="15"/>
      <c r="Y42" s="3"/>
      <c r="Z42" s="3"/>
      <c r="AA42" s="3"/>
      <c r="AB42" s="3"/>
      <c r="AC42" s="3"/>
      <c r="AD42" s="3"/>
      <c r="AE42" s="3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</row>
    <row r="43" spans="1:117" ht="35.25" customHeight="1" thickBot="1">
      <c r="A43" s="6"/>
      <c r="P43" s="56"/>
      <c r="Q43" s="65"/>
      <c r="R43" s="73"/>
      <c r="S43" s="33"/>
      <c r="T43" s="28"/>
      <c r="U43" s="30"/>
      <c r="V43" s="15"/>
      <c r="W43" s="15"/>
      <c r="X43" s="15"/>
      <c r="Y43" s="3"/>
      <c r="Z43" s="3"/>
      <c r="AA43" s="3"/>
      <c r="AB43" s="3"/>
      <c r="AC43" s="3"/>
      <c r="AD43" s="3"/>
      <c r="AE43" s="3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ht="35.25" customHeight="1" thickBot="1">
      <c r="A44" s="6"/>
      <c r="B44" s="202">
        <v>3</v>
      </c>
      <c r="C44" s="117" t="s">
        <v>0</v>
      </c>
      <c r="D44" s="158" t="s">
        <v>27</v>
      </c>
      <c r="E44" s="159"/>
      <c r="F44" s="118" t="s">
        <v>15</v>
      </c>
      <c r="G44" s="119">
        <v>16</v>
      </c>
      <c r="H44" s="118" t="s">
        <v>16</v>
      </c>
      <c r="I44" s="119">
        <v>1668</v>
      </c>
      <c r="J44" s="120" t="s">
        <v>17</v>
      </c>
      <c r="K44" s="120"/>
      <c r="L44" s="120"/>
      <c r="M44" s="119">
        <v>9.1</v>
      </c>
      <c r="N44" s="121" t="s">
        <v>18</v>
      </c>
      <c r="O44" s="119">
        <v>166</v>
      </c>
      <c r="P44" s="72"/>
      <c r="Q44" s="74"/>
      <c r="R44" s="75"/>
      <c r="S44" s="34"/>
      <c r="T44" s="31"/>
      <c r="U44" s="30"/>
      <c r="V44" s="15"/>
      <c r="W44" s="15"/>
      <c r="X44" s="15"/>
      <c r="Y44" s="3"/>
      <c r="Z44" s="3"/>
      <c r="AA44" s="3"/>
      <c r="AB44" s="3"/>
      <c r="AC44" s="3"/>
      <c r="AD44" s="3"/>
      <c r="AE44" s="3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ht="35.25" customHeight="1">
      <c r="A45" s="6"/>
      <c r="B45" s="202"/>
      <c r="C45" s="117" t="s">
        <v>19</v>
      </c>
      <c r="D45" s="122">
        <v>1</v>
      </c>
      <c r="E45" s="118">
        <v>2</v>
      </c>
      <c r="F45" s="118">
        <v>3</v>
      </c>
      <c r="G45" s="118">
        <v>4</v>
      </c>
      <c r="H45" s="118">
        <v>5</v>
      </c>
      <c r="I45" s="118">
        <v>6</v>
      </c>
      <c r="J45" s="118">
        <v>7</v>
      </c>
      <c r="K45" s="118">
        <v>8</v>
      </c>
      <c r="L45" s="121">
        <v>9</v>
      </c>
      <c r="M45" s="121">
        <v>10</v>
      </c>
      <c r="N45" s="121">
        <v>11</v>
      </c>
      <c r="O45" s="134">
        <v>12</v>
      </c>
      <c r="P45" s="74"/>
      <c r="Q45" s="74"/>
      <c r="R45" s="74"/>
      <c r="S45" s="33"/>
      <c r="T45" s="31"/>
      <c r="U45" s="30"/>
      <c r="V45" s="15"/>
      <c r="W45" s="15"/>
      <c r="X45" s="15"/>
      <c r="Y45" s="3"/>
      <c r="Z45" s="3"/>
      <c r="AA45" s="3"/>
      <c r="AB45" s="3"/>
      <c r="AC45" s="3"/>
      <c r="AD45" s="3"/>
      <c r="AE45" s="3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</row>
    <row r="46" spans="1:117" ht="35.25" customHeight="1" thickBot="1">
      <c r="A46" s="6"/>
      <c r="B46" s="202"/>
      <c r="C46" s="123" t="s">
        <v>20</v>
      </c>
      <c r="D46" s="124">
        <v>31</v>
      </c>
      <c r="E46" s="125">
        <v>28</v>
      </c>
      <c r="F46" s="125">
        <v>31</v>
      </c>
      <c r="G46" s="126">
        <v>30</v>
      </c>
      <c r="H46" s="126">
        <v>31</v>
      </c>
      <c r="I46" s="126">
        <v>30</v>
      </c>
      <c r="J46" s="126">
        <v>31</v>
      </c>
      <c r="K46" s="126">
        <v>31</v>
      </c>
      <c r="L46" s="115">
        <v>30</v>
      </c>
      <c r="M46" s="115">
        <v>31</v>
      </c>
      <c r="N46" s="115">
        <v>30</v>
      </c>
      <c r="O46" s="135">
        <v>31</v>
      </c>
      <c r="P46" s="74"/>
      <c r="Q46" s="74"/>
      <c r="R46" s="74"/>
      <c r="S46" s="33"/>
      <c r="T46" s="31"/>
      <c r="U46" s="30"/>
      <c r="V46" s="15"/>
      <c r="W46" s="15"/>
      <c r="X46" s="15"/>
      <c r="Y46" s="3"/>
      <c r="Z46" s="3"/>
      <c r="AA46" s="3"/>
      <c r="AB46" s="3"/>
      <c r="AC46" s="3"/>
      <c r="AD46" s="3"/>
      <c r="AE46" s="3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</row>
    <row r="47" spans="1:117" ht="35.25" customHeight="1">
      <c r="A47" s="6"/>
      <c r="B47" s="202"/>
      <c r="C47" s="127" t="s">
        <v>21</v>
      </c>
      <c r="D47" s="51">
        <v>5.3</v>
      </c>
      <c r="E47" s="51">
        <v>8</v>
      </c>
      <c r="F47" s="51">
        <v>12.1</v>
      </c>
      <c r="G47" s="51">
        <v>15.7</v>
      </c>
      <c r="H47" s="51">
        <v>18.2</v>
      </c>
      <c r="I47" s="51">
        <v>24.1</v>
      </c>
      <c r="J47" s="51">
        <v>26</v>
      </c>
      <c r="K47" s="51">
        <v>22</v>
      </c>
      <c r="L47" s="114">
        <v>17</v>
      </c>
      <c r="M47" s="114">
        <v>10.5</v>
      </c>
      <c r="N47" s="114">
        <v>5.5</v>
      </c>
      <c r="O47" s="136">
        <v>4.0999999999999996</v>
      </c>
      <c r="P47" s="56"/>
      <c r="Q47" s="56"/>
      <c r="R47" s="57"/>
      <c r="S47" s="33"/>
      <c r="T47" s="31"/>
      <c r="U47" s="30"/>
      <c r="V47" s="15"/>
      <c r="W47" s="15"/>
      <c r="X47" s="15"/>
      <c r="Y47" s="3"/>
      <c r="Z47" s="3"/>
      <c r="AA47" s="3"/>
      <c r="AB47" s="3"/>
      <c r="AC47" s="3"/>
      <c r="AD47" s="3"/>
      <c r="AE47" s="3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</row>
    <row r="48" spans="1:117" ht="35.25" customHeight="1" thickBot="1">
      <c r="A48" s="6"/>
      <c r="B48" s="202"/>
      <c r="C48" s="128" t="s">
        <v>22</v>
      </c>
      <c r="D48" s="129">
        <f>D47/3.6</f>
        <v>1.4722222222222221</v>
      </c>
      <c r="E48" s="129">
        <f t="shared" ref="E48:O48" si="2">E47/3.6</f>
        <v>2.2222222222222223</v>
      </c>
      <c r="F48" s="129">
        <f t="shared" si="2"/>
        <v>3.3611111111111107</v>
      </c>
      <c r="G48" s="129">
        <f t="shared" si="2"/>
        <v>4.3611111111111107</v>
      </c>
      <c r="H48" s="129">
        <f t="shared" si="2"/>
        <v>5.0555555555555554</v>
      </c>
      <c r="I48" s="129">
        <f t="shared" si="2"/>
        <v>6.6944444444444446</v>
      </c>
      <c r="J48" s="129">
        <f t="shared" si="2"/>
        <v>7.2222222222222223</v>
      </c>
      <c r="K48" s="129">
        <f t="shared" si="2"/>
        <v>6.1111111111111107</v>
      </c>
      <c r="L48" s="129">
        <f t="shared" si="2"/>
        <v>4.7222222222222223</v>
      </c>
      <c r="M48" s="129">
        <f t="shared" si="2"/>
        <v>2.9166666666666665</v>
      </c>
      <c r="N48" s="129">
        <f t="shared" si="2"/>
        <v>1.5277777777777777</v>
      </c>
      <c r="O48" s="137">
        <f t="shared" si="2"/>
        <v>1.1388888888888888</v>
      </c>
      <c r="P48" s="56"/>
      <c r="Q48" s="66"/>
      <c r="R48" s="71"/>
      <c r="S48" s="33"/>
      <c r="T48" s="32"/>
      <c r="U48" s="30"/>
      <c r="V48" s="15"/>
      <c r="W48" s="15"/>
      <c r="X48" s="15"/>
      <c r="Y48" s="3"/>
      <c r="Z48" s="3"/>
      <c r="AA48" s="3"/>
      <c r="AB48" s="3"/>
      <c r="AC48" s="3"/>
      <c r="AD48" s="3"/>
      <c r="AE48" s="3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</row>
    <row r="49" spans="1:117" ht="35.25" customHeight="1" thickBot="1">
      <c r="A49" s="6"/>
      <c r="B49" s="202"/>
      <c r="C49" s="130" t="s">
        <v>23</v>
      </c>
      <c r="D49" s="131"/>
      <c r="E49" s="131"/>
      <c r="F49" s="132"/>
      <c r="G49" s="131" t="s">
        <v>24</v>
      </c>
      <c r="H49" s="133">
        <f>(SUM(D47:O47)/12)*0.9</f>
        <v>12.637499999999999</v>
      </c>
      <c r="I49" s="126"/>
      <c r="J49" s="126" t="s">
        <v>25</v>
      </c>
      <c r="K49" s="133">
        <f>(SUM(D48:O48)/12)*0.9</f>
        <v>3.5104166666666661</v>
      </c>
      <c r="L49" s="115"/>
      <c r="M49" s="115"/>
      <c r="N49" s="115"/>
      <c r="O49" s="135"/>
      <c r="P49" s="56"/>
      <c r="Q49" s="66"/>
      <c r="R49" s="71"/>
      <c r="S49" s="33"/>
      <c r="T49" s="32"/>
      <c r="U49" s="30"/>
      <c r="V49" s="15"/>
      <c r="W49" s="15"/>
      <c r="X49" s="15"/>
      <c r="Y49" s="3"/>
      <c r="Z49" s="3"/>
      <c r="AA49" s="3"/>
      <c r="AB49" s="3"/>
      <c r="AC49" s="3"/>
      <c r="AD49" s="3"/>
      <c r="AE49" s="3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</row>
    <row r="50" spans="1:117" ht="35.25" customHeight="1" thickBot="1">
      <c r="A50" s="6"/>
      <c r="B50" s="202"/>
      <c r="C50" s="41"/>
      <c r="D50" s="50"/>
      <c r="E50" s="50"/>
      <c r="F50" s="50"/>
      <c r="G50" s="50"/>
      <c r="H50" s="50"/>
      <c r="I50" s="50"/>
      <c r="J50" s="51"/>
      <c r="K50" s="70"/>
      <c r="L50" s="35"/>
      <c r="M50" s="54"/>
      <c r="N50" s="72"/>
      <c r="O50" s="67"/>
      <c r="P50" s="56"/>
      <c r="Q50" s="66"/>
      <c r="R50" s="71"/>
      <c r="S50" s="33"/>
      <c r="T50" s="32"/>
      <c r="U50" s="30"/>
      <c r="V50" s="15"/>
      <c r="W50" s="15"/>
      <c r="X50" s="15"/>
      <c r="Y50" s="3"/>
      <c r="Z50" s="3"/>
      <c r="AA50" s="3"/>
      <c r="AB50" s="3"/>
      <c r="AC50" s="3"/>
      <c r="AD50" s="3"/>
      <c r="AE50" s="3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</row>
    <row r="51" spans="1:117" ht="35.25" customHeight="1" thickBot="1">
      <c r="A51" s="6"/>
      <c r="B51" s="202">
        <v>4</v>
      </c>
      <c r="C51" s="117" t="s">
        <v>0</v>
      </c>
      <c r="D51" s="161" t="s">
        <v>28</v>
      </c>
      <c r="E51" s="162"/>
      <c r="F51" s="118" t="s">
        <v>15</v>
      </c>
      <c r="G51" s="119">
        <v>583</v>
      </c>
      <c r="H51" s="118" t="s">
        <v>16</v>
      </c>
      <c r="I51" s="119">
        <v>2485</v>
      </c>
      <c r="J51" s="120" t="s">
        <v>17</v>
      </c>
      <c r="K51" s="120"/>
      <c r="L51" s="120"/>
      <c r="M51" s="119">
        <v>6.3</v>
      </c>
      <c r="N51" s="121" t="s">
        <v>18</v>
      </c>
      <c r="O51" s="119">
        <v>183</v>
      </c>
      <c r="P51" s="56"/>
      <c r="Q51" s="65"/>
      <c r="R51" s="71"/>
      <c r="S51" s="33"/>
      <c r="T51" s="32"/>
      <c r="U51" s="30"/>
      <c r="V51" s="15"/>
      <c r="W51" s="15"/>
      <c r="X51" s="15"/>
      <c r="Y51" s="3"/>
      <c r="Z51" s="3"/>
      <c r="AA51" s="3"/>
      <c r="AB51" s="3"/>
      <c r="AC51" s="3"/>
      <c r="AD51" s="3"/>
      <c r="AE51" s="3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</row>
    <row r="52" spans="1:117" ht="35.25" customHeight="1">
      <c r="A52" s="6"/>
      <c r="B52" s="229"/>
      <c r="C52" s="117" t="s">
        <v>19</v>
      </c>
      <c r="D52" s="122">
        <v>1</v>
      </c>
      <c r="E52" s="118">
        <v>2</v>
      </c>
      <c r="F52" s="118">
        <v>3</v>
      </c>
      <c r="G52" s="118">
        <v>4</v>
      </c>
      <c r="H52" s="118">
        <v>5</v>
      </c>
      <c r="I52" s="118">
        <v>6</v>
      </c>
      <c r="J52" s="118">
        <v>7</v>
      </c>
      <c r="K52" s="118">
        <v>8</v>
      </c>
      <c r="L52" s="121">
        <v>9</v>
      </c>
      <c r="M52" s="121">
        <v>10</v>
      </c>
      <c r="N52" s="121">
        <v>11</v>
      </c>
      <c r="O52" s="134">
        <v>12</v>
      </c>
      <c r="P52" s="56"/>
      <c r="Q52" s="65"/>
      <c r="R52" s="71"/>
      <c r="S52" s="33"/>
      <c r="T52" s="32"/>
      <c r="U52" s="30"/>
      <c r="V52" s="15"/>
      <c r="W52" s="15"/>
      <c r="X52" s="15"/>
      <c r="Y52" s="3"/>
      <c r="Z52" s="3"/>
      <c r="AA52" s="3"/>
      <c r="AB52" s="3"/>
      <c r="AC52" s="3"/>
      <c r="AD52" s="3"/>
      <c r="AE52" s="3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</row>
    <row r="53" spans="1:117" ht="35.25" customHeight="1" thickBot="1">
      <c r="A53" s="6"/>
      <c r="B53" s="229"/>
      <c r="C53" s="123" t="s">
        <v>20</v>
      </c>
      <c r="D53" s="124">
        <v>31</v>
      </c>
      <c r="E53" s="125">
        <v>28</v>
      </c>
      <c r="F53" s="125">
        <v>31</v>
      </c>
      <c r="G53" s="126">
        <v>30</v>
      </c>
      <c r="H53" s="126">
        <v>31</v>
      </c>
      <c r="I53" s="126">
        <v>30</v>
      </c>
      <c r="J53" s="126">
        <v>31</v>
      </c>
      <c r="K53" s="126">
        <v>31</v>
      </c>
      <c r="L53" s="115">
        <v>30</v>
      </c>
      <c r="M53" s="115">
        <v>31</v>
      </c>
      <c r="N53" s="115">
        <v>30</v>
      </c>
      <c r="O53" s="135">
        <v>31</v>
      </c>
      <c r="P53" s="56"/>
      <c r="Q53" s="65"/>
      <c r="R53" s="73"/>
      <c r="S53" s="33"/>
      <c r="T53" s="32"/>
      <c r="U53" s="30"/>
      <c r="V53" s="15"/>
      <c r="W53" s="15"/>
      <c r="X53" s="15"/>
      <c r="Y53" s="3"/>
      <c r="Z53" s="3"/>
      <c r="AA53" s="3"/>
      <c r="AB53" s="3"/>
      <c r="AC53" s="3"/>
      <c r="AD53" s="3"/>
      <c r="AE53" s="3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</row>
    <row r="54" spans="1:117" ht="35.25" customHeight="1">
      <c r="A54" s="6"/>
      <c r="B54" s="196"/>
      <c r="C54" s="127" t="s">
        <v>21</v>
      </c>
      <c r="D54" s="51">
        <v>5.3</v>
      </c>
      <c r="E54" s="51">
        <v>7.9</v>
      </c>
      <c r="F54" s="51">
        <v>12.1</v>
      </c>
      <c r="G54" s="51">
        <v>15.7</v>
      </c>
      <c r="H54" s="51">
        <v>18.2</v>
      </c>
      <c r="I54" s="51">
        <v>18.899999999999999</v>
      </c>
      <c r="J54" s="51">
        <v>21</v>
      </c>
      <c r="K54" s="51">
        <v>17.5</v>
      </c>
      <c r="L54" s="114">
        <v>13.2</v>
      </c>
      <c r="M54" s="114">
        <v>8.6999999999999993</v>
      </c>
      <c r="N54" s="114">
        <v>6.1</v>
      </c>
      <c r="O54" s="136">
        <v>4.8</v>
      </c>
      <c r="P54" s="72"/>
      <c r="Q54" s="74"/>
      <c r="R54" s="74"/>
      <c r="S54" s="33"/>
      <c r="T54" s="32"/>
      <c r="U54" s="30"/>
      <c r="V54" s="15"/>
      <c r="W54" s="15"/>
      <c r="X54" s="15"/>
      <c r="Y54" s="3"/>
      <c r="Z54" s="3"/>
      <c r="AA54" s="3"/>
      <c r="AB54" s="3"/>
      <c r="AC54" s="3"/>
      <c r="AD54" s="3"/>
      <c r="AE54" s="3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</row>
    <row r="55" spans="1:117" ht="35.25" customHeight="1" thickBot="1">
      <c r="A55" s="6"/>
      <c r="B55" s="196"/>
      <c r="C55" s="128" t="s">
        <v>22</v>
      </c>
      <c r="D55" s="129">
        <f>D54/3.6</f>
        <v>1.4722222222222221</v>
      </c>
      <c r="E55" s="129">
        <f t="shared" ref="E55:O55" si="3">E54/3.6</f>
        <v>2.1944444444444446</v>
      </c>
      <c r="F55" s="129">
        <f t="shared" si="3"/>
        <v>3.3611111111111107</v>
      </c>
      <c r="G55" s="129">
        <f t="shared" si="3"/>
        <v>4.3611111111111107</v>
      </c>
      <c r="H55" s="129">
        <f t="shared" si="3"/>
        <v>5.0555555555555554</v>
      </c>
      <c r="I55" s="129">
        <f t="shared" si="3"/>
        <v>5.2499999999999991</v>
      </c>
      <c r="J55" s="129">
        <f t="shared" si="3"/>
        <v>5.833333333333333</v>
      </c>
      <c r="K55" s="129">
        <f t="shared" si="3"/>
        <v>4.8611111111111107</v>
      </c>
      <c r="L55" s="129">
        <f t="shared" si="3"/>
        <v>3.6666666666666665</v>
      </c>
      <c r="M55" s="129">
        <f t="shared" si="3"/>
        <v>2.4166666666666665</v>
      </c>
      <c r="N55" s="129">
        <f t="shared" si="3"/>
        <v>1.6944444444444442</v>
      </c>
      <c r="O55" s="137">
        <f t="shared" si="3"/>
        <v>1.3333333333333333</v>
      </c>
      <c r="P55" s="74"/>
      <c r="Q55" s="74"/>
      <c r="R55" s="74"/>
      <c r="S55" s="11"/>
      <c r="T55" s="32"/>
      <c r="U55" s="30"/>
      <c r="V55" s="15"/>
      <c r="W55" s="15"/>
      <c r="X55" s="15"/>
      <c r="Y55" s="3"/>
      <c r="Z55" s="3"/>
      <c r="AA55" s="3"/>
      <c r="AB55" s="3"/>
      <c r="AC55" s="3"/>
      <c r="AD55" s="3"/>
      <c r="AE55" s="3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</row>
    <row r="56" spans="1:117" ht="35.25" customHeight="1" thickBot="1">
      <c r="A56" s="6"/>
      <c r="B56" s="196"/>
      <c r="C56" s="130" t="s">
        <v>23</v>
      </c>
      <c r="D56" s="131"/>
      <c r="E56" s="131"/>
      <c r="F56" s="132"/>
      <c r="G56" s="131" t="s">
        <v>24</v>
      </c>
      <c r="H56" s="133">
        <f>(SUM(D54:O54)/12)*0.9</f>
        <v>11.204999999999998</v>
      </c>
      <c r="I56" s="126"/>
      <c r="J56" s="126" t="s">
        <v>25</v>
      </c>
      <c r="K56" s="133">
        <f>(SUM(D55:O55)/12)*0.9</f>
        <v>3.1124999999999994</v>
      </c>
      <c r="L56" s="115"/>
      <c r="M56" s="115"/>
      <c r="N56" s="115"/>
      <c r="O56" s="135"/>
      <c r="P56" s="56"/>
      <c r="Q56" s="72"/>
      <c r="R56" s="74"/>
      <c r="S56" s="11"/>
      <c r="T56" s="32"/>
      <c r="U56" s="30"/>
      <c r="V56" s="15"/>
      <c r="W56" s="15"/>
      <c r="X56" s="15"/>
      <c r="Y56" s="3"/>
      <c r="Z56" s="3"/>
      <c r="AA56" s="3"/>
      <c r="AB56" s="3"/>
      <c r="AC56" s="3"/>
      <c r="AD56" s="3"/>
      <c r="AE56" s="3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</row>
    <row r="57" spans="1:117" ht="35.25" customHeight="1" thickBot="1">
      <c r="A57" s="6"/>
      <c r="P57" s="63"/>
      <c r="Q57" s="77"/>
      <c r="R57" s="78"/>
      <c r="S57" s="46"/>
      <c r="T57" s="32"/>
      <c r="U57" s="30"/>
      <c r="V57" s="15"/>
      <c r="W57" s="15"/>
      <c r="X57" s="15"/>
      <c r="Y57" s="3"/>
      <c r="Z57" s="3"/>
      <c r="AA57" s="3"/>
      <c r="AB57" s="3"/>
      <c r="AC57" s="3"/>
      <c r="AD57" s="3"/>
      <c r="AE57" s="3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</row>
    <row r="58" spans="1:117" ht="35.25" customHeight="1" thickBot="1">
      <c r="A58" s="213"/>
      <c r="B58" s="103">
        <v>5</v>
      </c>
      <c r="C58" s="117" t="s">
        <v>0</v>
      </c>
      <c r="D58" s="163" t="s">
        <v>29</v>
      </c>
      <c r="E58" s="164"/>
      <c r="F58" s="118" t="s">
        <v>15</v>
      </c>
      <c r="G58" s="119">
        <v>154</v>
      </c>
      <c r="H58" s="118" t="s">
        <v>16</v>
      </c>
      <c r="I58" s="119">
        <v>1698</v>
      </c>
      <c r="J58" s="120" t="s">
        <v>17</v>
      </c>
      <c r="K58" s="120"/>
      <c r="L58" s="120"/>
      <c r="M58" s="119">
        <v>8.4</v>
      </c>
      <c r="N58" s="121" t="s">
        <v>18</v>
      </c>
      <c r="O58" s="119">
        <v>166</v>
      </c>
      <c r="P58" s="79"/>
      <c r="Q58" s="79"/>
      <c r="R58" s="79"/>
      <c r="S58" s="46"/>
      <c r="T58" s="32"/>
      <c r="U58" s="30"/>
      <c r="V58" s="15"/>
      <c r="W58" s="15"/>
      <c r="X58" s="15"/>
      <c r="Y58" s="3"/>
      <c r="Z58" s="3"/>
      <c r="AA58" s="3"/>
      <c r="AB58" s="3"/>
      <c r="AC58" s="3"/>
      <c r="AD58" s="3"/>
      <c r="AE58" s="3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</row>
    <row r="59" spans="1:117" ht="35.25" customHeight="1">
      <c r="A59" s="213"/>
      <c r="B59" s="114"/>
      <c r="C59" s="117" t="s">
        <v>19</v>
      </c>
      <c r="D59" s="122">
        <v>1</v>
      </c>
      <c r="E59" s="118">
        <v>2</v>
      </c>
      <c r="F59" s="118">
        <v>3</v>
      </c>
      <c r="G59" s="118">
        <v>4</v>
      </c>
      <c r="H59" s="118">
        <v>5</v>
      </c>
      <c r="I59" s="118">
        <v>6</v>
      </c>
      <c r="J59" s="118">
        <v>7</v>
      </c>
      <c r="K59" s="118">
        <v>8</v>
      </c>
      <c r="L59" s="121">
        <v>9</v>
      </c>
      <c r="M59" s="121">
        <v>10</v>
      </c>
      <c r="N59" s="121">
        <v>11</v>
      </c>
      <c r="O59" s="134">
        <v>12</v>
      </c>
      <c r="P59" s="52"/>
      <c r="Q59" s="52"/>
      <c r="R59" s="52"/>
      <c r="S59" s="47"/>
      <c r="T59" s="32"/>
      <c r="U59" s="30"/>
      <c r="V59" s="15"/>
      <c r="W59" s="15"/>
      <c r="X59" s="15"/>
      <c r="Y59" s="3"/>
      <c r="Z59" s="3"/>
      <c r="AA59" s="3"/>
      <c r="AB59" s="3"/>
      <c r="AC59" s="3"/>
      <c r="AD59" s="3"/>
      <c r="AE59" s="3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</row>
    <row r="60" spans="1:117" ht="35.25" customHeight="1" thickBot="1">
      <c r="A60" s="213"/>
      <c r="B60" s="114"/>
      <c r="C60" s="123" t="s">
        <v>20</v>
      </c>
      <c r="D60" s="124">
        <v>31</v>
      </c>
      <c r="E60" s="125">
        <v>28</v>
      </c>
      <c r="F60" s="125">
        <v>31</v>
      </c>
      <c r="G60" s="126">
        <v>30</v>
      </c>
      <c r="H60" s="126">
        <v>31</v>
      </c>
      <c r="I60" s="126">
        <v>30</v>
      </c>
      <c r="J60" s="126">
        <v>31</v>
      </c>
      <c r="K60" s="126">
        <v>31</v>
      </c>
      <c r="L60" s="115">
        <v>30</v>
      </c>
      <c r="M60" s="115">
        <v>31</v>
      </c>
      <c r="N60" s="115">
        <v>30</v>
      </c>
      <c r="O60" s="135">
        <v>31</v>
      </c>
      <c r="P60" s="52"/>
      <c r="Q60" s="52"/>
      <c r="R60" s="52"/>
      <c r="S60" s="47"/>
      <c r="T60" s="32"/>
      <c r="U60" s="30"/>
      <c r="V60" s="15"/>
      <c r="W60" s="15"/>
      <c r="X60" s="15"/>
      <c r="Y60" s="3"/>
      <c r="Z60" s="3"/>
      <c r="AA60" s="3"/>
      <c r="AB60" s="3"/>
      <c r="AC60" s="3"/>
      <c r="AD60" s="3"/>
      <c r="AE60" s="3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</row>
    <row r="61" spans="1:117" ht="35.25" customHeight="1">
      <c r="A61" s="213"/>
      <c r="B61" s="230"/>
      <c r="C61" s="127" t="s">
        <v>21</v>
      </c>
      <c r="D61" s="51">
        <v>5.4</v>
      </c>
      <c r="E61" s="51">
        <v>8.1999999999999993</v>
      </c>
      <c r="F61" s="51">
        <v>12.6</v>
      </c>
      <c r="G61" s="51">
        <v>17.2</v>
      </c>
      <c r="H61" s="51">
        <v>20.8</v>
      </c>
      <c r="I61" s="51">
        <v>23.7</v>
      </c>
      <c r="J61" s="51">
        <v>25.6</v>
      </c>
      <c r="K61" s="51">
        <v>22.3</v>
      </c>
      <c r="L61" s="114">
        <v>16.3</v>
      </c>
      <c r="M61" s="114">
        <v>10.4</v>
      </c>
      <c r="N61" s="114">
        <v>6.4</v>
      </c>
      <c r="O61" s="136">
        <v>4.8</v>
      </c>
      <c r="P61" s="52"/>
      <c r="Q61" s="52"/>
      <c r="R61" s="52"/>
      <c r="S61" s="47"/>
      <c r="T61" s="32"/>
      <c r="U61" s="30"/>
      <c r="V61" s="15"/>
      <c r="W61" s="15"/>
      <c r="X61" s="15"/>
      <c r="Y61" s="3"/>
      <c r="Z61" s="3"/>
      <c r="AA61" s="3"/>
      <c r="AB61" s="3"/>
      <c r="AC61" s="3"/>
      <c r="AD61" s="3"/>
      <c r="AE61" s="3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</row>
    <row r="62" spans="1:117" ht="35.25" customHeight="1" thickBot="1">
      <c r="A62" s="213"/>
      <c r="B62" s="230"/>
      <c r="C62" s="128" t="s">
        <v>22</v>
      </c>
      <c r="D62" s="129">
        <f>D61/3.6</f>
        <v>1.5</v>
      </c>
      <c r="E62" s="129">
        <f t="shared" ref="E62:O62" si="4">E61/3.6</f>
        <v>2.2777777777777777</v>
      </c>
      <c r="F62" s="129">
        <f t="shared" si="4"/>
        <v>3.5</v>
      </c>
      <c r="G62" s="129">
        <f t="shared" si="4"/>
        <v>4.7777777777777777</v>
      </c>
      <c r="H62" s="129">
        <f t="shared" si="4"/>
        <v>5.7777777777777777</v>
      </c>
      <c r="I62" s="129">
        <f t="shared" si="4"/>
        <v>6.583333333333333</v>
      </c>
      <c r="J62" s="129">
        <f t="shared" si="4"/>
        <v>7.1111111111111116</v>
      </c>
      <c r="K62" s="129">
        <f t="shared" si="4"/>
        <v>6.1944444444444446</v>
      </c>
      <c r="L62" s="129">
        <f t="shared" si="4"/>
        <v>4.5277777777777777</v>
      </c>
      <c r="M62" s="129">
        <f t="shared" si="4"/>
        <v>2.8888888888888888</v>
      </c>
      <c r="N62" s="129">
        <f t="shared" si="4"/>
        <v>1.7777777777777779</v>
      </c>
      <c r="O62" s="137">
        <f t="shared" si="4"/>
        <v>1.3333333333333333</v>
      </c>
      <c r="P62" s="55"/>
      <c r="Q62" s="55"/>
      <c r="R62" s="55"/>
      <c r="S62" s="7"/>
      <c r="T62" s="7"/>
      <c r="U62" s="5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</row>
    <row r="63" spans="1:117" ht="35.25" customHeight="1" thickBot="1">
      <c r="A63" s="213"/>
      <c r="B63" s="230"/>
      <c r="C63" s="130" t="s">
        <v>23</v>
      </c>
      <c r="D63" s="131"/>
      <c r="E63" s="131"/>
      <c r="F63" s="132"/>
      <c r="G63" s="131" t="s">
        <v>24</v>
      </c>
      <c r="H63" s="133">
        <f>(SUM(D61:O61)/12)*0.9</f>
        <v>13.027500000000003</v>
      </c>
      <c r="I63" s="126"/>
      <c r="J63" s="126" t="s">
        <v>25</v>
      </c>
      <c r="K63" s="133">
        <f>(SUM(D62:O62)/12)*0.9</f>
        <v>3.6187499999999999</v>
      </c>
      <c r="L63" s="115"/>
      <c r="M63" s="115"/>
      <c r="N63" s="115"/>
      <c r="O63" s="135"/>
      <c r="P63" s="55"/>
      <c r="Q63" s="55"/>
      <c r="R63" s="55"/>
      <c r="S63" s="7"/>
      <c r="T63" s="7"/>
      <c r="U63" s="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</row>
    <row r="64" spans="1:117" ht="35.25" customHeight="1" thickBot="1">
      <c r="A64" s="214"/>
      <c r="B64" s="230"/>
      <c r="C64" s="44"/>
      <c r="D64" s="50"/>
      <c r="E64" s="50"/>
      <c r="F64" s="50"/>
      <c r="G64" s="50"/>
      <c r="H64" s="50"/>
      <c r="I64" s="50"/>
      <c r="J64" s="51"/>
      <c r="K64" s="63"/>
      <c r="L64" s="77"/>
      <c r="M64" s="74"/>
      <c r="N64" s="72"/>
      <c r="O64" s="63"/>
      <c r="P64" s="55"/>
      <c r="Q64" s="55"/>
      <c r="R64" s="55"/>
      <c r="S64" s="7"/>
      <c r="T64" s="7"/>
      <c r="U64" s="5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</row>
    <row r="65" spans="1:245" ht="35.25" customHeight="1" thickBot="1">
      <c r="A65" s="214"/>
      <c r="B65" s="230">
        <v>6</v>
      </c>
      <c r="C65" s="117" t="s">
        <v>0</v>
      </c>
      <c r="D65" s="163" t="s">
        <v>30</v>
      </c>
      <c r="E65" s="164"/>
      <c r="F65" s="118" t="s">
        <v>15</v>
      </c>
      <c r="G65" s="119">
        <v>714</v>
      </c>
      <c r="H65" s="118" t="s">
        <v>16</v>
      </c>
      <c r="I65" s="119">
        <v>2514</v>
      </c>
      <c r="J65" s="120" t="s">
        <v>17</v>
      </c>
      <c r="K65" s="120"/>
      <c r="L65" s="120"/>
      <c r="M65" s="119">
        <v>6.3</v>
      </c>
      <c r="N65" s="121" t="s">
        <v>18</v>
      </c>
      <c r="O65" s="119">
        <v>183</v>
      </c>
      <c r="P65" s="55"/>
      <c r="Q65" s="55"/>
      <c r="R65" s="55"/>
      <c r="S65" s="7"/>
      <c r="T65" s="7"/>
      <c r="U65" s="5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</row>
    <row r="66" spans="1:245" ht="35.25" customHeight="1">
      <c r="A66" s="214"/>
      <c r="B66" s="230"/>
      <c r="C66" s="117" t="s">
        <v>19</v>
      </c>
      <c r="D66" s="122">
        <v>1</v>
      </c>
      <c r="E66" s="118">
        <v>2</v>
      </c>
      <c r="F66" s="118">
        <v>3</v>
      </c>
      <c r="G66" s="118">
        <v>4</v>
      </c>
      <c r="H66" s="118">
        <v>5</v>
      </c>
      <c r="I66" s="118">
        <v>6</v>
      </c>
      <c r="J66" s="118">
        <v>7</v>
      </c>
      <c r="K66" s="118">
        <v>8</v>
      </c>
      <c r="L66" s="121">
        <v>9</v>
      </c>
      <c r="M66" s="121">
        <v>10</v>
      </c>
      <c r="N66" s="121">
        <v>11</v>
      </c>
      <c r="O66" s="134">
        <v>12</v>
      </c>
      <c r="P66" s="55"/>
      <c r="Q66" s="55"/>
      <c r="R66" s="55"/>
      <c r="S66" s="7"/>
      <c r="T66" s="7"/>
      <c r="U66" s="5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</row>
    <row r="67" spans="1:245" ht="35.25" customHeight="1" thickBot="1">
      <c r="A67" s="214"/>
      <c r="B67" s="230"/>
      <c r="C67" s="123" t="s">
        <v>20</v>
      </c>
      <c r="D67" s="124">
        <v>31</v>
      </c>
      <c r="E67" s="125">
        <v>28</v>
      </c>
      <c r="F67" s="125">
        <v>31</v>
      </c>
      <c r="G67" s="126">
        <v>30</v>
      </c>
      <c r="H67" s="126">
        <v>31</v>
      </c>
      <c r="I67" s="126">
        <v>30</v>
      </c>
      <c r="J67" s="126">
        <v>31</v>
      </c>
      <c r="K67" s="126">
        <v>31</v>
      </c>
      <c r="L67" s="115">
        <v>30</v>
      </c>
      <c r="M67" s="115">
        <v>31</v>
      </c>
      <c r="N67" s="115">
        <v>30</v>
      </c>
      <c r="O67" s="135">
        <v>31</v>
      </c>
      <c r="P67" s="55"/>
      <c r="Q67" s="55"/>
      <c r="R67" s="55"/>
      <c r="S67" s="7"/>
      <c r="T67" s="7"/>
      <c r="U67" s="5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</row>
    <row r="68" spans="1:245" ht="35.25" customHeight="1">
      <c r="A68" s="214"/>
      <c r="B68" s="230"/>
      <c r="C68" s="127" t="s">
        <v>21</v>
      </c>
      <c r="D68" s="51">
        <v>6.1</v>
      </c>
      <c r="E68" s="51">
        <v>8.4</v>
      </c>
      <c r="F68" s="51">
        <v>12</v>
      </c>
      <c r="G68" s="51">
        <v>16.8</v>
      </c>
      <c r="H68" s="51">
        <v>19.3</v>
      </c>
      <c r="I68" s="51">
        <v>21.1</v>
      </c>
      <c r="J68" s="51">
        <v>23.6</v>
      </c>
      <c r="K68" s="51">
        <v>20.100000000000001</v>
      </c>
      <c r="L68" s="114">
        <v>15.7</v>
      </c>
      <c r="M68" s="114">
        <v>10.6</v>
      </c>
      <c r="N68" s="114">
        <v>6.4</v>
      </c>
      <c r="O68" s="136">
        <v>5.0999999999999996</v>
      </c>
      <c r="P68" s="7"/>
      <c r="Q68" s="7"/>
      <c r="R68" s="7"/>
      <c r="S68" s="7"/>
      <c r="T68" s="7"/>
      <c r="U68" s="5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</row>
    <row r="69" spans="1:245" ht="35.25" customHeight="1" thickBot="1">
      <c r="A69" s="214"/>
      <c r="B69" s="231"/>
      <c r="C69" s="128" t="s">
        <v>22</v>
      </c>
      <c r="D69" s="129">
        <f>D68/3.6</f>
        <v>1.6944444444444442</v>
      </c>
      <c r="E69" s="129">
        <f t="shared" ref="E69:O69" si="5">E68/3.6</f>
        <v>2.3333333333333335</v>
      </c>
      <c r="F69" s="129">
        <f t="shared" si="5"/>
        <v>3.333333333333333</v>
      </c>
      <c r="G69" s="129">
        <f t="shared" si="5"/>
        <v>4.666666666666667</v>
      </c>
      <c r="H69" s="129">
        <f t="shared" si="5"/>
        <v>5.3611111111111116</v>
      </c>
      <c r="I69" s="129">
        <f t="shared" si="5"/>
        <v>5.8611111111111116</v>
      </c>
      <c r="J69" s="129">
        <f t="shared" si="5"/>
        <v>6.5555555555555554</v>
      </c>
      <c r="K69" s="129">
        <f t="shared" si="5"/>
        <v>5.5833333333333339</v>
      </c>
      <c r="L69" s="129">
        <f t="shared" si="5"/>
        <v>4.3611111111111107</v>
      </c>
      <c r="M69" s="129">
        <f t="shared" si="5"/>
        <v>2.9444444444444442</v>
      </c>
      <c r="N69" s="129">
        <f t="shared" si="5"/>
        <v>1.7777777777777779</v>
      </c>
      <c r="O69" s="137">
        <f t="shared" si="5"/>
        <v>1.4166666666666665</v>
      </c>
      <c r="P69" s="7"/>
      <c r="Q69" s="7"/>
      <c r="R69" s="7"/>
      <c r="S69" s="7"/>
      <c r="T69" s="7"/>
      <c r="U69" s="5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</row>
    <row r="70" spans="1:245" ht="35.25" customHeight="1" thickBot="1">
      <c r="A70" s="214"/>
      <c r="B70" s="231"/>
      <c r="C70" s="130" t="s">
        <v>23</v>
      </c>
      <c r="D70" s="131"/>
      <c r="E70" s="131"/>
      <c r="F70" s="132"/>
      <c r="G70" s="131" t="s">
        <v>24</v>
      </c>
      <c r="H70" s="133">
        <f>(SUM(D68:O68)/12)*0.9</f>
        <v>12.389999999999997</v>
      </c>
      <c r="I70" s="126"/>
      <c r="J70" s="126" t="s">
        <v>25</v>
      </c>
      <c r="K70" s="133">
        <f>(SUM(D69:O69)/12)*0.9</f>
        <v>3.4416666666666664</v>
      </c>
      <c r="L70" s="115"/>
      <c r="M70" s="115"/>
      <c r="N70" s="115"/>
      <c r="O70" s="135"/>
      <c r="P70" s="7"/>
      <c r="Q70" s="7"/>
      <c r="R70" s="7"/>
      <c r="S70" s="7"/>
      <c r="T70" s="7"/>
      <c r="U70" s="5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IK70" s="48"/>
    </row>
    <row r="71" spans="1:245" ht="35.25" customHeight="1" thickBot="1">
      <c r="A71" s="214"/>
      <c r="P71" s="7"/>
      <c r="Q71" s="7"/>
      <c r="R71" s="7"/>
      <c r="S71" s="7"/>
      <c r="T71" s="7"/>
      <c r="U71" s="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</row>
    <row r="72" spans="1:245" ht="35.25" customHeight="1" thickBot="1">
      <c r="A72" s="214"/>
      <c r="B72" s="231">
        <v>7</v>
      </c>
      <c r="C72" s="117" t="s">
        <v>0</v>
      </c>
      <c r="D72" s="158" t="s">
        <v>31</v>
      </c>
      <c r="E72" s="159"/>
      <c r="F72" s="118" t="s">
        <v>15</v>
      </c>
      <c r="G72" s="119">
        <v>296</v>
      </c>
      <c r="H72" s="118" t="s">
        <v>16</v>
      </c>
      <c r="I72" s="119">
        <v>2104</v>
      </c>
      <c r="J72" s="120" t="s">
        <v>17</v>
      </c>
      <c r="K72" s="120"/>
      <c r="L72" s="120"/>
      <c r="M72" s="119">
        <v>8.5</v>
      </c>
      <c r="N72" s="121" t="s">
        <v>18</v>
      </c>
      <c r="O72" s="119">
        <v>183</v>
      </c>
      <c r="P72" s="7"/>
      <c r="Q72" s="7"/>
      <c r="R72" s="7"/>
      <c r="S72" s="7"/>
      <c r="T72" s="7"/>
      <c r="U72" s="5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</row>
    <row r="73" spans="1:245" ht="35.25" customHeight="1">
      <c r="A73" s="214"/>
      <c r="B73" s="231"/>
      <c r="C73" s="117" t="s">
        <v>19</v>
      </c>
      <c r="D73" s="122">
        <v>1</v>
      </c>
      <c r="E73" s="118">
        <v>2</v>
      </c>
      <c r="F73" s="118">
        <v>3</v>
      </c>
      <c r="G73" s="118">
        <v>4</v>
      </c>
      <c r="H73" s="118">
        <v>5</v>
      </c>
      <c r="I73" s="118">
        <v>6</v>
      </c>
      <c r="J73" s="118">
        <v>7</v>
      </c>
      <c r="K73" s="118">
        <v>8</v>
      </c>
      <c r="L73" s="121">
        <v>9</v>
      </c>
      <c r="M73" s="121">
        <v>10</v>
      </c>
      <c r="N73" s="121">
        <v>11</v>
      </c>
      <c r="O73" s="134">
        <v>12</v>
      </c>
      <c r="P73" s="7"/>
      <c r="Q73" s="7"/>
      <c r="R73" s="7"/>
      <c r="S73" s="7"/>
      <c r="T73" s="7"/>
      <c r="U73" s="5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</row>
    <row r="74" spans="1:245" ht="35.25" customHeight="1" thickBot="1">
      <c r="A74" s="214"/>
      <c r="B74" s="231"/>
      <c r="C74" s="123" t="s">
        <v>20</v>
      </c>
      <c r="D74" s="124">
        <v>31</v>
      </c>
      <c r="E74" s="125">
        <v>28</v>
      </c>
      <c r="F74" s="125">
        <v>31</v>
      </c>
      <c r="G74" s="126">
        <v>30</v>
      </c>
      <c r="H74" s="126">
        <v>31</v>
      </c>
      <c r="I74" s="126">
        <v>30</v>
      </c>
      <c r="J74" s="126">
        <v>31</v>
      </c>
      <c r="K74" s="126">
        <v>31</v>
      </c>
      <c r="L74" s="115">
        <v>30</v>
      </c>
      <c r="M74" s="115">
        <v>31</v>
      </c>
      <c r="N74" s="115">
        <v>30</v>
      </c>
      <c r="O74" s="135">
        <v>31</v>
      </c>
      <c r="P74" s="7"/>
      <c r="Q74" s="7"/>
      <c r="R74" s="7"/>
      <c r="S74" s="7"/>
      <c r="T74" s="7"/>
      <c r="U74" s="5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</row>
    <row r="75" spans="1:245" ht="35.25" customHeight="1">
      <c r="A75" s="214"/>
      <c r="B75" s="215"/>
      <c r="C75" s="127" t="s">
        <v>21</v>
      </c>
      <c r="D75" s="51">
        <v>5.0999999999999996</v>
      </c>
      <c r="E75" s="51">
        <v>7.6</v>
      </c>
      <c r="F75" s="51">
        <v>11.2</v>
      </c>
      <c r="G75" s="51">
        <v>13.1</v>
      </c>
      <c r="H75" s="51">
        <v>19.2</v>
      </c>
      <c r="I75" s="51">
        <v>20.2</v>
      </c>
      <c r="J75" s="51">
        <v>23.1</v>
      </c>
      <c r="K75" s="51">
        <v>19.2</v>
      </c>
      <c r="L75" s="114">
        <v>14.9</v>
      </c>
      <c r="M75" s="114">
        <v>9.4</v>
      </c>
      <c r="N75" s="114">
        <v>5.8</v>
      </c>
      <c r="O75" s="136">
        <v>4.0999999999999996</v>
      </c>
      <c r="P75" s="7"/>
      <c r="Q75" s="7"/>
      <c r="R75" s="7"/>
      <c r="S75" s="7"/>
      <c r="T75" s="7"/>
      <c r="U75" s="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</row>
    <row r="76" spans="1:245" ht="35.25" customHeight="1" thickBot="1">
      <c r="A76" s="214"/>
      <c r="B76" s="213"/>
      <c r="C76" s="128" t="s">
        <v>22</v>
      </c>
      <c r="D76" s="129">
        <f>D75/3.6</f>
        <v>1.4166666666666665</v>
      </c>
      <c r="E76" s="129">
        <f t="shared" ref="E76:O76" si="6">E75/3.6</f>
        <v>2.1111111111111112</v>
      </c>
      <c r="F76" s="129">
        <f t="shared" si="6"/>
        <v>3.1111111111111107</v>
      </c>
      <c r="G76" s="129">
        <f t="shared" si="6"/>
        <v>3.6388888888888888</v>
      </c>
      <c r="H76" s="129">
        <f t="shared" si="6"/>
        <v>5.333333333333333</v>
      </c>
      <c r="I76" s="129">
        <f t="shared" si="6"/>
        <v>5.6111111111111107</v>
      </c>
      <c r="J76" s="129">
        <f t="shared" si="6"/>
        <v>6.416666666666667</v>
      </c>
      <c r="K76" s="129">
        <f t="shared" si="6"/>
        <v>5.333333333333333</v>
      </c>
      <c r="L76" s="129">
        <f t="shared" si="6"/>
        <v>4.1388888888888893</v>
      </c>
      <c r="M76" s="129">
        <f t="shared" si="6"/>
        <v>2.6111111111111112</v>
      </c>
      <c r="N76" s="129">
        <f t="shared" si="6"/>
        <v>1.6111111111111109</v>
      </c>
      <c r="O76" s="137">
        <f t="shared" si="6"/>
        <v>1.1388888888888888</v>
      </c>
      <c r="P76" s="7"/>
      <c r="Q76" s="7"/>
      <c r="R76" s="7"/>
      <c r="S76" s="7"/>
      <c r="T76" s="7"/>
      <c r="U76" s="5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</row>
    <row r="77" spans="1:245" ht="35.25" customHeight="1" thickBot="1">
      <c r="A77" s="214"/>
      <c r="B77" s="213"/>
      <c r="C77" s="130" t="s">
        <v>23</v>
      </c>
      <c r="D77" s="131"/>
      <c r="E77" s="131"/>
      <c r="F77" s="132"/>
      <c r="G77" s="131" t="s">
        <v>24</v>
      </c>
      <c r="H77" s="133">
        <f>(SUM(D75:O75)/12)*0.9</f>
        <v>11.467500000000001</v>
      </c>
      <c r="I77" s="126"/>
      <c r="J77" s="126" t="s">
        <v>25</v>
      </c>
      <c r="K77" s="133">
        <f>(SUM(D76:O76)/12)*0.9</f>
        <v>3.1854166666666672</v>
      </c>
      <c r="L77" s="115"/>
      <c r="M77" s="115"/>
      <c r="N77" s="115"/>
      <c r="O77" s="135"/>
      <c r="P77" s="7"/>
      <c r="Q77" s="7"/>
      <c r="R77" s="7"/>
      <c r="S77" s="7"/>
      <c r="T77" s="7"/>
      <c r="U77" s="5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</row>
    <row r="78" spans="1:245" ht="35.25" customHeight="1" thickBot="1">
      <c r="A78" s="214"/>
      <c r="B78" s="219"/>
      <c r="P78" s="7"/>
      <c r="Q78" s="7"/>
      <c r="R78" s="7"/>
      <c r="S78" s="7"/>
      <c r="T78" s="7"/>
      <c r="U78" s="5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</row>
    <row r="79" spans="1:245" ht="35.25" customHeight="1" thickBot="1">
      <c r="A79" s="214"/>
      <c r="B79" s="220">
        <v>8</v>
      </c>
      <c r="C79" s="117" t="s">
        <v>0</v>
      </c>
      <c r="D79" s="158" t="s">
        <v>32</v>
      </c>
      <c r="E79" s="159"/>
      <c r="F79" s="118" t="s">
        <v>15</v>
      </c>
      <c r="G79" s="119">
        <v>123</v>
      </c>
      <c r="H79" s="118" t="s">
        <v>16</v>
      </c>
      <c r="I79" s="119">
        <v>2617</v>
      </c>
      <c r="J79" s="120" t="s">
        <v>17</v>
      </c>
      <c r="K79" s="120"/>
      <c r="L79" s="120"/>
      <c r="M79" s="119">
        <v>5.2</v>
      </c>
      <c r="N79" s="121" t="s">
        <v>18</v>
      </c>
      <c r="O79" s="119">
        <v>183</v>
      </c>
      <c r="P79" s="7"/>
      <c r="Q79" s="7"/>
      <c r="R79" s="7"/>
      <c r="S79" s="7"/>
      <c r="T79" s="7"/>
      <c r="U79" s="5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</row>
    <row r="80" spans="1:245" ht="35.25" customHeight="1">
      <c r="A80" s="214"/>
      <c r="B80" s="219"/>
      <c r="C80" s="117" t="s">
        <v>19</v>
      </c>
      <c r="D80" s="122">
        <v>1</v>
      </c>
      <c r="E80" s="118">
        <v>2</v>
      </c>
      <c r="F80" s="118">
        <v>3</v>
      </c>
      <c r="G80" s="118">
        <v>4</v>
      </c>
      <c r="H80" s="118">
        <v>5</v>
      </c>
      <c r="I80" s="118">
        <v>6</v>
      </c>
      <c r="J80" s="118">
        <v>7</v>
      </c>
      <c r="K80" s="118">
        <v>8</v>
      </c>
      <c r="L80" s="121">
        <v>9</v>
      </c>
      <c r="M80" s="121">
        <v>10</v>
      </c>
      <c r="N80" s="121">
        <v>11</v>
      </c>
      <c r="O80" s="134">
        <v>12</v>
      </c>
      <c r="P80" s="7"/>
      <c r="Q80" s="7"/>
      <c r="R80" s="7"/>
      <c r="S80" s="7"/>
      <c r="T80" s="7"/>
      <c r="U80" s="5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</row>
    <row r="81" spans="1:117" ht="35.25" customHeight="1" thickBot="1">
      <c r="A81" s="214"/>
      <c r="B81" s="219"/>
      <c r="C81" s="123" t="s">
        <v>20</v>
      </c>
      <c r="D81" s="124">
        <v>31</v>
      </c>
      <c r="E81" s="125">
        <v>28</v>
      </c>
      <c r="F81" s="125">
        <v>31</v>
      </c>
      <c r="G81" s="126">
        <v>30</v>
      </c>
      <c r="H81" s="126">
        <v>31</v>
      </c>
      <c r="I81" s="126">
        <v>30</v>
      </c>
      <c r="J81" s="126">
        <v>31</v>
      </c>
      <c r="K81" s="126">
        <v>31</v>
      </c>
      <c r="L81" s="115">
        <v>30</v>
      </c>
      <c r="M81" s="115">
        <v>31</v>
      </c>
      <c r="N81" s="115">
        <v>30</v>
      </c>
      <c r="O81" s="135">
        <v>31</v>
      </c>
      <c r="P81" s="7"/>
      <c r="Q81" s="7"/>
      <c r="R81" s="7"/>
      <c r="S81" s="7"/>
      <c r="T81" s="7"/>
      <c r="U81" s="5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</row>
    <row r="82" spans="1:117" ht="35.25" customHeight="1">
      <c r="A82" s="214"/>
      <c r="B82" s="219"/>
      <c r="C82" s="127" t="s">
        <v>21</v>
      </c>
      <c r="D82" s="51">
        <v>5.2</v>
      </c>
      <c r="E82" s="51">
        <v>7.8</v>
      </c>
      <c r="F82" s="51">
        <v>12</v>
      </c>
      <c r="G82" s="51">
        <v>16.5</v>
      </c>
      <c r="H82" s="51">
        <v>18.600000000000001</v>
      </c>
      <c r="I82" s="51">
        <v>20.6</v>
      </c>
      <c r="J82" s="51">
        <v>22.5</v>
      </c>
      <c r="K82" s="51">
        <v>17.8</v>
      </c>
      <c r="L82" s="114">
        <v>12.1</v>
      </c>
      <c r="M82" s="114">
        <v>9.1</v>
      </c>
      <c r="N82" s="114">
        <v>5.6</v>
      </c>
      <c r="O82" s="136">
        <v>4.8</v>
      </c>
      <c r="P82" s="7"/>
      <c r="Q82" s="7"/>
      <c r="R82" s="7"/>
      <c r="S82" s="7"/>
      <c r="T82" s="7"/>
      <c r="U82" s="5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</row>
    <row r="83" spans="1:117" ht="35.25" customHeight="1" thickBot="1">
      <c r="A83" s="214"/>
      <c r="B83" s="219"/>
      <c r="C83" s="128" t="s">
        <v>22</v>
      </c>
      <c r="D83" s="129">
        <f>D82/3.6</f>
        <v>1.4444444444444444</v>
      </c>
      <c r="E83" s="129">
        <f t="shared" ref="E83:O83" si="7">E82/3.6</f>
        <v>2.1666666666666665</v>
      </c>
      <c r="F83" s="129">
        <f t="shared" si="7"/>
        <v>3.333333333333333</v>
      </c>
      <c r="G83" s="129">
        <f t="shared" si="7"/>
        <v>4.583333333333333</v>
      </c>
      <c r="H83" s="129">
        <f t="shared" si="7"/>
        <v>5.166666666666667</v>
      </c>
      <c r="I83" s="129">
        <f t="shared" si="7"/>
        <v>5.7222222222222223</v>
      </c>
      <c r="J83" s="129">
        <f t="shared" si="7"/>
        <v>6.25</v>
      </c>
      <c r="K83" s="129">
        <f t="shared" si="7"/>
        <v>4.9444444444444446</v>
      </c>
      <c r="L83" s="129">
        <f t="shared" si="7"/>
        <v>3.3611111111111107</v>
      </c>
      <c r="M83" s="129">
        <f t="shared" si="7"/>
        <v>2.5277777777777777</v>
      </c>
      <c r="N83" s="129">
        <f t="shared" si="7"/>
        <v>1.5555555555555554</v>
      </c>
      <c r="O83" s="137">
        <f t="shared" si="7"/>
        <v>1.3333333333333333</v>
      </c>
      <c r="P83" s="7"/>
      <c r="Q83" s="7"/>
      <c r="R83" s="7"/>
      <c r="S83" s="7"/>
      <c r="T83" s="7"/>
      <c r="U83" s="5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</row>
    <row r="84" spans="1:117" ht="35.25" customHeight="1" thickBot="1">
      <c r="A84" s="214"/>
      <c r="B84" s="219"/>
      <c r="C84" s="130" t="s">
        <v>23</v>
      </c>
      <c r="D84" s="131"/>
      <c r="E84" s="131"/>
      <c r="F84" s="132"/>
      <c r="G84" s="131" t="s">
        <v>24</v>
      </c>
      <c r="H84" s="133">
        <f>(SUM(D82:O82)/12)*0.9</f>
        <v>11.445</v>
      </c>
      <c r="I84" s="126"/>
      <c r="J84" s="126" t="s">
        <v>25</v>
      </c>
      <c r="K84" s="133">
        <f>(SUM(D83:O83)/12)*0.9</f>
        <v>3.1791666666666663</v>
      </c>
      <c r="L84" s="115"/>
      <c r="M84" s="115"/>
      <c r="N84" s="115"/>
      <c r="O84" s="135"/>
      <c r="P84" s="7"/>
      <c r="Q84" s="7"/>
      <c r="R84" s="7"/>
      <c r="S84" s="7"/>
      <c r="T84" s="7"/>
      <c r="U84" s="5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</row>
    <row r="85" spans="1:117" ht="35.25" customHeight="1" thickBot="1">
      <c r="A85" s="214"/>
      <c r="P85" s="7"/>
      <c r="Q85" s="7"/>
      <c r="R85" s="7"/>
      <c r="S85" s="7"/>
      <c r="T85" s="7"/>
      <c r="U85" s="5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</row>
    <row r="86" spans="1:117" ht="35.25" customHeight="1" thickBot="1">
      <c r="A86" s="5"/>
      <c r="B86" s="220">
        <v>9</v>
      </c>
      <c r="C86" s="117" t="s">
        <v>0</v>
      </c>
      <c r="D86" s="238" t="s">
        <v>33</v>
      </c>
      <c r="E86" s="239"/>
      <c r="F86" s="118" t="s">
        <v>15</v>
      </c>
      <c r="G86" s="119">
        <v>348</v>
      </c>
      <c r="H86" s="118" t="s">
        <v>16</v>
      </c>
      <c r="I86" s="119">
        <v>1742</v>
      </c>
      <c r="J86" s="120" t="s">
        <v>17</v>
      </c>
      <c r="K86" s="120"/>
      <c r="L86" s="120"/>
      <c r="M86" s="119">
        <v>8.1</v>
      </c>
      <c r="N86" s="121" t="s">
        <v>18</v>
      </c>
      <c r="O86" s="119">
        <v>166</v>
      </c>
      <c r="P86" s="7"/>
      <c r="Q86" s="7"/>
      <c r="R86" s="7"/>
      <c r="S86" s="7"/>
      <c r="T86" s="7"/>
      <c r="U86" s="5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</row>
    <row r="87" spans="1:117" ht="35.25" customHeight="1">
      <c r="A87" s="5"/>
      <c r="B87" s="219"/>
      <c r="C87" s="117" t="s">
        <v>19</v>
      </c>
      <c r="D87" s="122">
        <v>1</v>
      </c>
      <c r="E87" s="118">
        <v>2</v>
      </c>
      <c r="F87" s="118">
        <v>3</v>
      </c>
      <c r="G87" s="118">
        <v>4</v>
      </c>
      <c r="H87" s="118">
        <v>5</v>
      </c>
      <c r="I87" s="118">
        <v>6</v>
      </c>
      <c r="J87" s="118">
        <v>7</v>
      </c>
      <c r="K87" s="118">
        <v>8</v>
      </c>
      <c r="L87" s="121">
        <v>9</v>
      </c>
      <c r="M87" s="121">
        <v>10</v>
      </c>
      <c r="N87" s="121">
        <v>11</v>
      </c>
      <c r="O87" s="134">
        <v>12</v>
      </c>
      <c r="P87" s="7"/>
      <c r="Q87" s="7"/>
      <c r="R87" s="7"/>
      <c r="S87" s="7"/>
      <c r="T87" s="7"/>
      <c r="U87" s="5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</row>
    <row r="88" spans="1:117" ht="35.25" customHeight="1" thickBot="1">
      <c r="A88" s="217"/>
      <c r="B88" s="219"/>
      <c r="C88" s="123" t="s">
        <v>20</v>
      </c>
      <c r="D88" s="124">
        <v>31</v>
      </c>
      <c r="E88" s="125">
        <v>28</v>
      </c>
      <c r="F88" s="125">
        <v>31</v>
      </c>
      <c r="G88" s="126">
        <v>30</v>
      </c>
      <c r="H88" s="126">
        <v>31</v>
      </c>
      <c r="I88" s="126">
        <v>30</v>
      </c>
      <c r="J88" s="126">
        <v>31</v>
      </c>
      <c r="K88" s="126">
        <v>31</v>
      </c>
      <c r="L88" s="115">
        <v>30</v>
      </c>
      <c r="M88" s="115">
        <v>31</v>
      </c>
      <c r="N88" s="115">
        <v>30</v>
      </c>
      <c r="O88" s="135">
        <v>31</v>
      </c>
      <c r="P88" s="7"/>
      <c r="Q88" s="7"/>
      <c r="R88" s="7"/>
      <c r="S88" s="7"/>
      <c r="T88" s="7"/>
      <c r="U88" s="5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</row>
    <row r="89" spans="1:117" ht="35.25" customHeight="1">
      <c r="A89" s="5"/>
      <c r="B89" s="216"/>
      <c r="C89" s="127" t="s">
        <v>21</v>
      </c>
      <c r="D89" s="51">
        <v>5.4</v>
      </c>
      <c r="E89" s="51">
        <v>8.4</v>
      </c>
      <c r="F89" s="51">
        <v>12.7</v>
      </c>
      <c r="G89" s="51">
        <v>17.100000000000001</v>
      </c>
      <c r="H89" s="51">
        <v>22.5</v>
      </c>
      <c r="I89" s="51">
        <v>22.7</v>
      </c>
      <c r="J89" s="51">
        <v>26.9</v>
      </c>
      <c r="K89" s="51">
        <v>25.9</v>
      </c>
      <c r="L89" s="114">
        <v>17.3</v>
      </c>
      <c r="M89" s="114">
        <v>12</v>
      </c>
      <c r="N89" s="114">
        <v>7</v>
      </c>
      <c r="O89" s="136">
        <v>4.9000000000000004</v>
      </c>
      <c r="P89" s="7"/>
      <c r="Q89" s="7"/>
      <c r="R89" s="7"/>
      <c r="S89" s="7"/>
      <c r="T89" s="7"/>
      <c r="U89" s="5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</row>
    <row r="90" spans="1:117" ht="35.25" customHeight="1" thickBot="1">
      <c r="A90" s="5"/>
      <c r="B90" s="216"/>
      <c r="C90" s="128" t="s">
        <v>22</v>
      </c>
      <c r="D90" s="129">
        <f>D89/3.6</f>
        <v>1.5</v>
      </c>
      <c r="E90" s="129">
        <f t="shared" ref="E90:O90" si="8">E89/3.6</f>
        <v>2.3333333333333335</v>
      </c>
      <c r="F90" s="129">
        <f t="shared" si="8"/>
        <v>3.5277777777777777</v>
      </c>
      <c r="G90" s="129">
        <f t="shared" si="8"/>
        <v>4.75</v>
      </c>
      <c r="H90" s="129">
        <f t="shared" si="8"/>
        <v>6.25</v>
      </c>
      <c r="I90" s="129">
        <f t="shared" si="8"/>
        <v>6.3055555555555554</v>
      </c>
      <c r="J90" s="129">
        <f t="shared" si="8"/>
        <v>7.4722222222222214</v>
      </c>
      <c r="K90" s="129">
        <f t="shared" si="8"/>
        <v>7.1944444444444438</v>
      </c>
      <c r="L90" s="129">
        <f t="shared" si="8"/>
        <v>4.8055555555555554</v>
      </c>
      <c r="M90" s="129">
        <f t="shared" si="8"/>
        <v>3.333333333333333</v>
      </c>
      <c r="N90" s="129">
        <f t="shared" si="8"/>
        <v>1.9444444444444444</v>
      </c>
      <c r="O90" s="137">
        <f t="shared" si="8"/>
        <v>1.3611111111111112</v>
      </c>
      <c r="P90" s="7"/>
      <c r="Q90" s="7"/>
      <c r="R90" s="7"/>
      <c r="S90" s="7"/>
      <c r="T90" s="7"/>
      <c r="U90" s="5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</row>
    <row r="91" spans="1:117" ht="35.25" customHeight="1" thickBot="1">
      <c r="A91" s="217"/>
      <c r="B91" s="216"/>
      <c r="C91" s="130" t="s">
        <v>23</v>
      </c>
      <c r="D91" s="131"/>
      <c r="E91" s="131"/>
      <c r="F91" s="132"/>
      <c r="G91" s="131" t="s">
        <v>24</v>
      </c>
      <c r="H91" s="133">
        <f>(SUM(D89:O89)/12)*0.9</f>
        <v>13.71</v>
      </c>
      <c r="I91" s="126"/>
      <c r="J91" s="126" t="s">
        <v>25</v>
      </c>
      <c r="K91" s="133">
        <f>(SUM(D90:O90)/12)*0.9</f>
        <v>3.8083333333333336</v>
      </c>
      <c r="L91" s="115"/>
      <c r="M91" s="115"/>
      <c r="N91" s="115"/>
      <c r="O91" s="135"/>
      <c r="P91" s="7"/>
      <c r="Q91" s="7"/>
      <c r="R91" s="7"/>
      <c r="S91" s="7"/>
      <c r="T91" s="7"/>
      <c r="U91" s="5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</row>
    <row r="92" spans="1:117" ht="35.25" customHeight="1">
      <c r="A92" s="217"/>
      <c r="B92" s="216"/>
      <c r="P92" s="7"/>
      <c r="Q92" s="7"/>
      <c r="R92" s="7"/>
      <c r="S92" s="7"/>
      <c r="T92" s="7"/>
      <c r="U92" s="5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</row>
    <row r="93" spans="1:117" ht="35.25" customHeight="1" thickBot="1">
      <c r="A93" s="217"/>
      <c r="B93" s="220">
        <v>10</v>
      </c>
      <c r="C93" s="165" t="s">
        <v>0</v>
      </c>
      <c r="D93" s="302" t="s">
        <v>34</v>
      </c>
      <c r="E93" s="303"/>
      <c r="F93" s="141" t="s">
        <v>15</v>
      </c>
      <c r="G93" s="166">
        <v>5</v>
      </c>
      <c r="H93" s="141" t="s">
        <v>16</v>
      </c>
      <c r="I93" s="166">
        <v>1185</v>
      </c>
      <c r="J93" s="142" t="s">
        <v>17</v>
      </c>
      <c r="K93" s="142"/>
      <c r="L93" s="142"/>
      <c r="M93" s="166">
        <v>10</v>
      </c>
      <c r="N93" s="143" t="s">
        <v>18</v>
      </c>
      <c r="O93" s="167">
        <v>137</v>
      </c>
      <c r="P93" s="7"/>
      <c r="Q93" s="7"/>
      <c r="R93" s="7"/>
      <c r="S93" s="7"/>
      <c r="T93" s="7"/>
      <c r="U93" s="5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</row>
    <row r="94" spans="1:117" ht="35.25" customHeight="1">
      <c r="A94" s="217"/>
      <c r="B94" s="219"/>
      <c r="C94" s="168" t="s">
        <v>19</v>
      </c>
      <c r="D94" s="122">
        <v>1</v>
      </c>
      <c r="E94" s="118">
        <v>2</v>
      </c>
      <c r="F94" s="118">
        <v>3</v>
      </c>
      <c r="G94" s="118">
        <v>4</v>
      </c>
      <c r="H94" s="118">
        <v>5</v>
      </c>
      <c r="I94" s="118">
        <v>6</v>
      </c>
      <c r="J94" s="118">
        <v>7</v>
      </c>
      <c r="K94" s="118">
        <v>8</v>
      </c>
      <c r="L94" s="121">
        <v>9</v>
      </c>
      <c r="M94" s="121">
        <v>10</v>
      </c>
      <c r="N94" s="121">
        <v>11</v>
      </c>
      <c r="O94" s="169">
        <v>12</v>
      </c>
      <c r="P94" s="4"/>
      <c r="Q94" s="4"/>
      <c r="R94" s="4"/>
      <c r="S94" s="4"/>
      <c r="T94" s="4"/>
      <c r="U94" s="5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</row>
    <row r="95" spans="1:117" ht="35.25" customHeight="1" thickBot="1">
      <c r="A95" s="217"/>
      <c r="B95" s="219"/>
      <c r="C95" s="170" t="s">
        <v>20</v>
      </c>
      <c r="D95" s="124">
        <v>31</v>
      </c>
      <c r="E95" s="125">
        <v>28</v>
      </c>
      <c r="F95" s="125">
        <v>31</v>
      </c>
      <c r="G95" s="126">
        <v>30</v>
      </c>
      <c r="H95" s="126">
        <v>31</v>
      </c>
      <c r="I95" s="126">
        <v>30</v>
      </c>
      <c r="J95" s="126">
        <v>31</v>
      </c>
      <c r="K95" s="126">
        <v>31</v>
      </c>
      <c r="L95" s="115">
        <v>30</v>
      </c>
      <c r="M95" s="115">
        <v>31</v>
      </c>
      <c r="N95" s="115">
        <v>30</v>
      </c>
      <c r="O95" s="171">
        <v>31</v>
      </c>
      <c r="P95" s="5"/>
      <c r="Q95" s="5"/>
      <c r="R95" s="5"/>
      <c r="S95" s="5"/>
      <c r="T95" s="5"/>
      <c r="U95" s="5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</row>
    <row r="96" spans="1:117" ht="35.25" customHeight="1">
      <c r="A96" s="217"/>
      <c r="B96" s="220"/>
      <c r="C96" s="172" t="s">
        <v>21</v>
      </c>
      <c r="D96" s="51">
        <v>6.6</v>
      </c>
      <c r="E96" s="51">
        <v>10.1</v>
      </c>
      <c r="F96" s="51">
        <v>14.5</v>
      </c>
      <c r="G96" s="51">
        <v>20.6</v>
      </c>
      <c r="H96" s="51">
        <v>25.3</v>
      </c>
      <c r="I96" s="51">
        <v>28</v>
      </c>
      <c r="J96" s="51">
        <v>28.6</v>
      </c>
      <c r="K96" s="51">
        <v>25.2</v>
      </c>
      <c r="L96" s="114">
        <v>19</v>
      </c>
      <c r="M96" s="114">
        <v>13.2</v>
      </c>
      <c r="N96" s="114">
        <v>8</v>
      </c>
      <c r="O96" s="144">
        <v>5.7</v>
      </c>
      <c r="P96" s="5"/>
      <c r="Q96" s="5"/>
      <c r="R96" s="5"/>
      <c r="S96" s="5"/>
      <c r="T96" s="5"/>
      <c r="U96" s="5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</row>
    <row r="97" spans="1:117" ht="35.25" customHeight="1" thickBot="1">
      <c r="A97" s="217"/>
      <c r="B97" s="220"/>
      <c r="C97" s="173" t="s">
        <v>22</v>
      </c>
      <c r="D97" s="129">
        <f>D96/3.6</f>
        <v>1.8333333333333333</v>
      </c>
      <c r="E97" s="129">
        <f t="shared" ref="E97:O97" si="9">E96/3.6</f>
        <v>2.8055555555555554</v>
      </c>
      <c r="F97" s="129">
        <f t="shared" si="9"/>
        <v>4.0277777777777777</v>
      </c>
      <c r="G97" s="129">
        <f t="shared" si="9"/>
        <v>5.7222222222222223</v>
      </c>
      <c r="H97" s="129">
        <f t="shared" si="9"/>
        <v>7.0277777777777777</v>
      </c>
      <c r="I97" s="129">
        <f t="shared" si="9"/>
        <v>7.7777777777777777</v>
      </c>
      <c r="J97" s="129">
        <f t="shared" si="9"/>
        <v>7.9444444444444446</v>
      </c>
      <c r="K97" s="129">
        <f t="shared" si="9"/>
        <v>7</v>
      </c>
      <c r="L97" s="129">
        <f t="shared" si="9"/>
        <v>5.2777777777777777</v>
      </c>
      <c r="M97" s="129">
        <f t="shared" si="9"/>
        <v>3.6666666666666665</v>
      </c>
      <c r="N97" s="129">
        <f t="shared" si="9"/>
        <v>2.2222222222222223</v>
      </c>
      <c r="O97" s="174">
        <f t="shared" si="9"/>
        <v>1.5833333333333333</v>
      </c>
      <c r="P97" s="5"/>
      <c r="Q97" s="5"/>
      <c r="R97" s="5"/>
      <c r="S97" s="5"/>
      <c r="T97" s="5"/>
      <c r="U97" s="5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</row>
    <row r="98" spans="1:117" ht="35.25" customHeight="1">
      <c r="A98" s="217"/>
      <c r="B98" s="220"/>
      <c r="C98" s="175" t="s">
        <v>23</v>
      </c>
      <c r="D98" s="145"/>
      <c r="E98" s="145"/>
      <c r="F98" s="146"/>
      <c r="G98" s="145" t="s">
        <v>24</v>
      </c>
      <c r="H98" s="176">
        <f>(SUM(D96:O96)/12)*0.9</f>
        <v>15.359999999999998</v>
      </c>
      <c r="I98" s="147"/>
      <c r="J98" s="147" t="s">
        <v>35</v>
      </c>
      <c r="K98" s="177">
        <f>(SUM(D97:O97)/12)*0.9</f>
        <v>4.2666666666666675</v>
      </c>
      <c r="L98" s="148"/>
      <c r="M98" s="148"/>
      <c r="N98" s="148"/>
      <c r="O98" s="149"/>
      <c r="P98" s="5"/>
      <c r="Q98" s="5"/>
      <c r="R98" s="5"/>
      <c r="S98" s="5"/>
      <c r="T98" s="5"/>
      <c r="U98" s="5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</row>
    <row r="99" spans="1:117" ht="35.25" customHeight="1" thickBot="1">
      <c r="A99" s="217"/>
      <c r="B99" s="220"/>
      <c r="C99" s="42"/>
      <c r="D99" s="42"/>
      <c r="E99" s="42"/>
      <c r="F99" s="42"/>
      <c r="G99" s="42"/>
      <c r="H99" s="42"/>
      <c r="I99" s="42"/>
      <c r="J99" s="42"/>
      <c r="K99" s="4"/>
      <c r="L99" s="4"/>
      <c r="M99" s="4"/>
      <c r="N99" s="4"/>
      <c r="O99" s="4"/>
      <c r="P99" s="5"/>
      <c r="Q99" s="5"/>
      <c r="R99" s="5"/>
      <c r="S99" s="5"/>
      <c r="T99" s="5"/>
      <c r="U99" s="5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</row>
    <row r="100" spans="1:117" ht="35.25" customHeight="1" thickBot="1">
      <c r="A100" s="217"/>
      <c r="B100" s="220"/>
      <c r="C100" s="117" t="s">
        <v>0</v>
      </c>
      <c r="D100" s="163" t="s">
        <v>36</v>
      </c>
      <c r="E100" s="164"/>
      <c r="F100" s="118" t="s">
        <v>15</v>
      </c>
      <c r="G100" s="119">
        <v>4</v>
      </c>
      <c r="H100" s="118" t="s">
        <v>16</v>
      </c>
      <c r="I100" s="119">
        <v>1134</v>
      </c>
      <c r="J100" s="120" t="s">
        <v>17</v>
      </c>
      <c r="K100" s="120"/>
      <c r="L100" s="120"/>
      <c r="M100" s="119"/>
      <c r="N100" s="121" t="s">
        <v>18</v>
      </c>
      <c r="O100" s="119">
        <v>120</v>
      </c>
      <c r="P100" s="5"/>
      <c r="Q100" s="5"/>
      <c r="R100" s="5"/>
      <c r="S100" s="5"/>
      <c r="T100" s="5"/>
      <c r="U100" s="5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</row>
    <row r="101" spans="1:117" ht="35.25" customHeight="1">
      <c r="A101" s="218"/>
      <c r="B101" s="220"/>
      <c r="C101" s="117" t="s">
        <v>19</v>
      </c>
      <c r="D101" s="122">
        <v>1</v>
      </c>
      <c r="E101" s="118">
        <v>2</v>
      </c>
      <c r="F101" s="118">
        <v>3</v>
      </c>
      <c r="G101" s="118">
        <v>4</v>
      </c>
      <c r="H101" s="118">
        <v>5</v>
      </c>
      <c r="I101" s="118">
        <v>6</v>
      </c>
      <c r="J101" s="118">
        <v>7</v>
      </c>
      <c r="K101" s="118">
        <v>8</v>
      </c>
      <c r="L101" s="121">
        <v>9</v>
      </c>
      <c r="M101" s="121">
        <v>10</v>
      </c>
      <c r="N101" s="121">
        <v>11</v>
      </c>
      <c r="O101" s="134">
        <v>12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</row>
    <row r="102" spans="1:117" ht="35.25" customHeight="1" thickBot="1">
      <c r="A102" s="218"/>
      <c r="B102" s="220"/>
      <c r="C102" s="123" t="s">
        <v>20</v>
      </c>
      <c r="D102" s="124">
        <v>31</v>
      </c>
      <c r="E102" s="125">
        <v>28</v>
      </c>
      <c r="F102" s="125">
        <v>31</v>
      </c>
      <c r="G102" s="126">
        <v>30</v>
      </c>
      <c r="H102" s="126">
        <v>31</v>
      </c>
      <c r="I102" s="126">
        <v>30</v>
      </c>
      <c r="J102" s="126">
        <v>31</v>
      </c>
      <c r="K102" s="126">
        <v>31</v>
      </c>
      <c r="L102" s="115">
        <v>30</v>
      </c>
      <c r="M102" s="115">
        <v>31</v>
      </c>
      <c r="N102" s="115">
        <v>30</v>
      </c>
      <c r="O102" s="135">
        <v>31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</row>
    <row r="103" spans="1:117" ht="35.25" customHeight="1">
      <c r="A103" s="218"/>
      <c r="B103" s="220"/>
      <c r="C103" s="127" t="s">
        <v>21</v>
      </c>
      <c r="D103" s="122">
        <v>6.7</v>
      </c>
      <c r="E103" s="118">
        <v>9.6</v>
      </c>
      <c r="F103" s="118">
        <v>13.9</v>
      </c>
      <c r="G103" s="118">
        <v>18.899999999999999</v>
      </c>
      <c r="H103" s="118">
        <v>23.7</v>
      </c>
      <c r="I103" s="118">
        <v>26.33</v>
      </c>
      <c r="J103" s="118">
        <v>27.2</v>
      </c>
      <c r="K103" s="118">
        <v>23.9</v>
      </c>
      <c r="L103" s="121">
        <v>17.8</v>
      </c>
      <c r="M103" s="121">
        <v>12.8</v>
      </c>
      <c r="N103" s="121">
        <v>7.6</v>
      </c>
      <c r="O103" s="134">
        <v>5.8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</row>
    <row r="104" spans="1:117" ht="35.25" customHeight="1" thickBot="1">
      <c r="A104" s="218"/>
      <c r="B104" s="220"/>
      <c r="C104" s="128" t="s">
        <v>22</v>
      </c>
      <c r="D104" s="129">
        <f>D103/3.6</f>
        <v>1.8611111111111112</v>
      </c>
      <c r="E104" s="129">
        <f t="shared" ref="E104:O104" si="10">E103/3.6</f>
        <v>2.6666666666666665</v>
      </c>
      <c r="F104" s="129">
        <f t="shared" si="10"/>
        <v>3.8611111111111112</v>
      </c>
      <c r="G104" s="129">
        <f t="shared" si="10"/>
        <v>5.2499999999999991</v>
      </c>
      <c r="H104" s="129">
        <f t="shared" si="10"/>
        <v>6.583333333333333</v>
      </c>
      <c r="I104" s="129">
        <f t="shared" si="10"/>
        <v>7.3138888888888882</v>
      </c>
      <c r="J104" s="129">
        <f t="shared" si="10"/>
        <v>7.5555555555555554</v>
      </c>
      <c r="K104" s="129">
        <f t="shared" si="10"/>
        <v>6.6388888888888884</v>
      </c>
      <c r="L104" s="129">
        <f t="shared" si="10"/>
        <v>4.9444444444444446</v>
      </c>
      <c r="M104" s="129">
        <f t="shared" si="10"/>
        <v>3.5555555555555558</v>
      </c>
      <c r="N104" s="129">
        <f t="shared" si="10"/>
        <v>2.1111111111111112</v>
      </c>
      <c r="O104" s="137">
        <f t="shared" si="10"/>
        <v>1.6111111111111109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</row>
    <row r="105" spans="1:117" ht="35.25" customHeight="1" thickBot="1">
      <c r="A105" s="1"/>
      <c r="B105" s="220"/>
      <c r="C105" s="130" t="s">
        <v>23</v>
      </c>
      <c r="D105" s="131"/>
      <c r="E105" s="131"/>
      <c r="F105" s="132"/>
      <c r="G105" s="131" t="s">
        <v>24</v>
      </c>
      <c r="H105" s="133">
        <f>(SUM(D103:O103)/12)*0.9</f>
        <v>14.567250000000001</v>
      </c>
      <c r="I105" s="126"/>
      <c r="J105" s="126" t="s">
        <v>25</v>
      </c>
      <c r="K105" s="133">
        <f>(SUM(D104:O104)/12)</f>
        <v>4.4960648148148152</v>
      </c>
      <c r="L105" s="115"/>
      <c r="M105" s="115"/>
      <c r="N105" s="115"/>
      <c r="O105" s="178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</row>
    <row r="106" spans="1:117" ht="35.25" customHeight="1" thickBot="1">
      <c r="A106" s="1"/>
      <c r="B106" s="22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</row>
    <row r="107" spans="1:117" ht="35.25" customHeight="1" thickBot="1">
      <c r="A107" s="1"/>
      <c r="B107" s="221">
        <v>11</v>
      </c>
      <c r="C107" s="117" t="s">
        <v>0</v>
      </c>
      <c r="D107" s="238" t="s">
        <v>37</v>
      </c>
      <c r="E107" s="239"/>
      <c r="F107" s="118" t="s">
        <v>15</v>
      </c>
      <c r="G107" s="119">
        <v>249</v>
      </c>
      <c r="H107" s="118" t="s">
        <v>16</v>
      </c>
      <c r="I107" s="119">
        <v>2533</v>
      </c>
      <c r="J107" s="120" t="s">
        <v>17</v>
      </c>
      <c r="K107" s="120"/>
      <c r="L107" s="120"/>
      <c r="M107" s="119">
        <v>7.3</v>
      </c>
      <c r="N107" s="121" t="s">
        <v>18</v>
      </c>
      <c r="O107" s="119">
        <v>183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</row>
    <row r="108" spans="1:117" ht="35.25" customHeight="1">
      <c r="A108" s="1"/>
      <c r="B108" s="221"/>
      <c r="C108" s="117" t="s">
        <v>19</v>
      </c>
      <c r="D108" s="122">
        <v>1</v>
      </c>
      <c r="E108" s="118">
        <v>2</v>
      </c>
      <c r="F108" s="118">
        <v>3</v>
      </c>
      <c r="G108" s="118">
        <v>4</v>
      </c>
      <c r="H108" s="118">
        <v>5</v>
      </c>
      <c r="I108" s="118">
        <v>6</v>
      </c>
      <c r="J108" s="118">
        <v>7</v>
      </c>
      <c r="K108" s="118">
        <v>8</v>
      </c>
      <c r="L108" s="121">
        <v>9</v>
      </c>
      <c r="M108" s="121">
        <v>10</v>
      </c>
      <c r="N108" s="121">
        <v>11</v>
      </c>
      <c r="O108" s="134">
        <v>12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</row>
    <row r="109" spans="1:117" ht="35.25" customHeight="1" thickBot="1">
      <c r="A109" s="1"/>
      <c r="B109" s="221"/>
      <c r="C109" s="123" t="s">
        <v>20</v>
      </c>
      <c r="D109" s="124">
        <v>31</v>
      </c>
      <c r="E109" s="125">
        <v>28</v>
      </c>
      <c r="F109" s="125">
        <v>31</v>
      </c>
      <c r="G109" s="126">
        <v>30</v>
      </c>
      <c r="H109" s="126">
        <v>31</v>
      </c>
      <c r="I109" s="126">
        <v>30</v>
      </c>
      <c r="J109" s="126">
        <v>31</v>
      </c>
      <c r="K109" s="126">
        <v>31</v>
      </c>
      <c r="L109" s="115">
        <v>30</v>
      </c>
      <c r="M109" s="115">
        <v>31</v>
      </c>
      <c r="N109" s="115">
        <v>30</v>
      </c>
      <c r="O109" s="135">
        <v>31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</row>
    <row r="110" spans="1:117" ht="35.25" customHeight="1">
      <c r="A110" s="1"/>
      <c r="B110" s="222"/>
      <c r="C110" s="127" t="s">
        <v>21</v>
      </c>
      <c r="D110" s="51">
        <v>4.2</v>
      </c>
      <c r="E110" s="51">
        <v>6.9</v>
      </c>
      <c r="F110" s="51">
        <v>11.3</v>
      </c>
      <c r="G110" s="51">
        <v>15.6</v>
      </c>
      <c r="H110" s="51">
        <v>19.100000000000001</v>
      </c>
      <c r="I110" s="51">
        <v>20.6</v>
      </c>
      <c r="J110" s="51">
        <v>22.4</v>
      </c>
      <c r="K110" s="51">
        <v>18.899999999999999</v>
      </c>
      <c r="L110" s="114">
        <v>14</v>
      </c>
      <c r="M110" s="114">
        <v>9.1</v>
      </c>
      <c r="N110" s="114">
        <v>4.7</v>
      </c>
      <c r="O110" s="136">
        <v>3.8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</row>
    <row r="111" spans="1:117" ht="35.25" customHeight="1" thickBot="1">
      <c r="A111" s="1"/>
      <c r="B111" s="222"/>
      <c r="C111" s="128" t="s">
        <v>22</v>
      </c>
      <c r="D111" s="129">
        <f>D110/3.6</f>
        <v>1.1666666666666667</v>
      </c>
      <c r="E111" s="129">
        <f t="shared" ref="E111:O111" si="11">E110/3.6</f>
        <v>1.9166666666666667</v>
      </c>
      <c r="F111" s="129">
        <f t="shared" si="11"/>
        <v>3.1388888888888888</v>
      </c>
      <c r="G111" s="129">
        <f t="shared" si="11"/>
        <v>4.333333333333333</v>
      </c>
      <c r="H111" s="129">
        <f t="shared" si="11"/>
        <v>5.3055555555555562</v>
      </c>
      <c r="I111" s="129">
        <f t="shared" si="11"/>
        <v>5.7222222222222223</v>
      </c>
      <c r="J111" s="129">
        <f t="shared" si="11"/>
        <v>6.2222222222222214</v>
      </c>
      <c r="K111" s="129">
        <f t="shared" si="11"/>
        <v>5.2499999999999991</v>
      </c>
      <c r="L111" s="129">
        <f t="shared" si="11"/>
        <v>3.8888888888888888</v>
      </c>
      <c r="M111" s="129">
        <f t="shared" si="11"/>
        <v>2.5277777777777777</v>
      </c>
      <c r="N111" s="129">
        <f t="shared" si="11"/>
        <v>1.3055555555555556</v>
      </c>
      <c r="O111" s="137">
        <f t="shared" si="11"/>
        <v>1.0555555555555556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</row>
    <row r="112" spans="1:117" ht="35.25" customHeight="1" thickBot="1">
      <c r="A112" s="1"/>
      <c r="B112" s="223"/>
      <c r="C112" s="130" t="s">
        <v>23</v>
      </c>
      <c r="D112" s="131"/>
      <c r="E112" s="131"/>
      <c r="F112" s="132"/>
      <c r="G112" s="131" t="s">
        <v>24</v>
      </c>
      <c r="H112" s="133">
        <f>(SUM(D110:O110)/12)*0.9</f>
        <v>11.295</v>
      </c>
      <c r="I112" s="126"/>
      <c r="J112" s="126" t="s">
        <v>25</v>
      </c>
      <c r="K112" s="133">
        <f>(SUM(D111:O111)/12)*0.9</f>
        <v>3.1374999999999997</v>
      </c>
      <c r="L112" s="115"/>
      <c r="M112" s="115"/>
      <c r="N112" s="115"/>
      <c r="O112" s="13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</row>
    <row r="113" spans="1:117" ht="35.25" customHeight="1" thickBot="1">
      <c r="A113" s="1"/>
      <c r="B113" s="223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</row>
    <row r="114" spans="1:117" ht="35.25" customHeight="1" thickBot="1">
      <c r="A114" s="1"/>
      <c r="B114" s="223">
        <v>12</v>
      </c>
      <c r="C114" s="117" t="s">
        <v>0</v>
      </c>
      <c r="D114" s="238" t="s">
        <v>38</v>
      </c>
      <c r="E114" s="239"/>
      <c r="F114" s="118" t="s">
        <v>15</v>
      </c>
      <c r="G114" s="119">
        <v>383</v>
      </c>
      <c r="H114" s="118" t="s">
        <v>16</v>
      </c>
      <c r="I114" s="119">
        <v>2936</v>
      </c>
      <c r="J114" s="120" t="s">
        <v>17</v>
      </c>
      <c r="K114" s="120"/>
      <c r="L114" s="120"/>
      <c r="M114" s="119">
        <v>4.9000000000000004</v>
      </c>
      <c r="N114" s="121" t="s">
        <v>18</v>
      </c>
      <c r="O114" s="119">
        <v>183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</row>
    <row r="115" spans="1:117" ht="35.25" customHeight="1">
      <c r="A115" s="1"/>
      <c r="B115" s="223"/>
      <c r="C115" s="117" t="s">
        <v>19</v>
      </c>
      <c r="D115" s="122">
        <v>1</v>
      </c>
      <c r="E115" s="118">
        <v>2</v>
      </c>
      <c r="F115" s="118">
        <v>3</v>
      </c>
      <c r="G115" s="118">
        <v>4</v>
      </c>
      <c r="H115" s="118">
        <v>5</v>
      </c>
      <c r="I115" s="118">
        <v>6</v>
      </c>
      <c r="J115" s="118">
        <v>7</v>
      </c>
      <c r="K115" s="118">
        <v>8</v>
      </c>
      <c r="L115" s="121">
        <v>9</v>
      </c>
      <c r="M115" s="121">
        <v>10</v>
      </c>
      <c r="N115" s="121">
        <v>11</v>
      </c>
      <c r="O115" s="134">
        <v>12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</row>
    <row r="116" spans="1:117" ht="35.25" customHeight="1" thickBot="1">
      <c r="A116" s="1"/>
      <c r="B116" s="223"/>
      <c r="C116" s="123" t="s">
        <v>20</v>
      </c>
      <c r="D116" s="124">
        <v>31</v>
      </c>
      <c r="E116" s="125">
        <v>28</v>
      </c>
      <c r="F116" s="125">
        <v>31</v>
      </c>
      <c r="G116" s="126">
        <v>30</v>
      </c>
      <c r="H116" s="126">
        <v>31</v>
      </c>
      <c r="I116" s="126">
        <v>30</v>
      </c>
      <c r="J116" s="126">
        <v>31</v>
      </c>
      <c r="K116" s="126">
        <v>31</v>
      </c>
      <c r="L116" s="115">
        <v>30</v>
      </c>
      <c r="M116" s="115">
        <v>31</v>
      </c>
      <c r="N116" s="115">
        <v>30</v>
      </c>
      <c r="O116" s="135">
        <v>31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</row>
    <row r="117" spans="1:117" ht="35.25" customHeight="1">
      <c r="A117" s="1"/>
      <c r="B117" s="223"/>
      <c r="C117" s="127" t="s">
        <v>21</v>
      </c>
      <c r="D117" s="51">
        <v>4.3</v>
      </c>
      <c r="E117" s="51">
        <v>7.5</v>
      </c>
      <c r="F117" s="51">
        <v>11.9</v>
      </c>
      <c r="G117" s="51">
        <v>15.3</v>
      </c>
      <c r="H117" s="51">
        <v>19.3</v>
      </c>
      <c r="I117" s="51">
        <v>20.5</v>
      </c>
      <c r="J117" s="51">
        <v>21.9</v>
      </c>
      <c r="K117" s="51">
        <v>17.8</v>
      </c>
      <c r="L117" s="114">
        <v>13.9</v>
      </c>
      <c r="M117" s="114">
        <v>9.1</v>
      </c>
      <c r="N117" s="114">
        <v>4.8</v>
      </c>
      <c r="O117" s="136">
        <v>3.9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</row>
    <row r="118" spans="1:117" ht="35.25" customHeight="1" thickBot="1">
      <c r="A118" s="1"/>
      <c r="B118" s="223"/>
      <c r="C118" s="128" t="s">
        <v>22</v>
      </c>
      <c r="D118" s="129">
        <f>D117/3.6</f>
        <v>1.1944444444444444</v>
      </c>
      <c r="E118" s="129">
        <f t="shared" ref="E118:O118" si="12">E117/3.6</f>
        <v>2.0833333333333335</v>
      </c>
      <c r="F118" s="129">
        <f t="shared" si="12"/>
        <v>3.3055555555555554</v>
      </c>
      <c r="G118" s="129">
        <f t="shared" si="12"/>
        <v>4.25</v>
      </c>
      <c r="H118" s="129">
        <f t="shared" si="12"/>
        <v>5.3611111111111116</v>
      </c>
      <c r="I118" s="129">
        <f t="shared" si="12"/>
        <v>5.6944444444444446</v>
      </c>
      <c r="J118" s="129">
        <f t="shared" si="12"/>
        <v>6.083333333333333</v>
      </c>
      <c r="K118" s="129">
        <f t="shared" si="12"/>
        <v>4.9444444444444446</v>
      </c>
      <c r="L118" s="129">
        <f t="shared" si="12"/>
        <v>3.8611111111111112</v>
      </c>
      <c r="M118" s="129">
        <f t="shared" si="12"/>
        <v>2.5277777777777777</v>
      </c>
      <c r="N118" s="129">
        <f t="shared" si="12"/>
        <v>1.3333333333333333</v>
      </c>
      <c r="O118" s="137">
        <f t="shared" si="12"/>
        <v>1.0833333333333333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</row>
    <row r="119" spans="1:117" ht="35.25" customHeight="1" thickBot="1">
      <c r="A119" s="1"/>
      <c r="B119" s="223"/>
      <c r="C119" s="130" t="s">
        <v>23</v>
      </c>
      <c r="D119" s="131"/>
      <c r="E119" s="131"/>
      <c r="F119" s="132"/>
      <c r="G119" s="131" t="s">
        <v>24</v>
      </c>
      <c r="H119" s="133">
        <f>(SUM(D117:O117)/12)*0.9</f>
        <v>11.264999999999999</v>
      </c>
      <c r="I119" s="126"/>
      <c r="J119" s="126" t="s">
        <v>25</v>
      </c>
      <c r="K119" s="133">
        <f>(SUM(D118:O118)/12)*0.9</f>
        <v>3.1291666666666673</v>
      </c>
      <c r="L119" s="115"/>
      <c r="M119" s="115"/>
      <c r="N119" s="115"/>
      <c r="O119" s="13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</row>
    <row r="120" spans="1:117" ht="35.25" customHeight="1" thickBot="1">
      <c r="A120" s="1"/>
      <c r="B120" s="223"/>
      <c r="C120" s="43"/>
      <c r="D120" s="89"/>
      <c r="E120" s="89"/>
      <c r="F120" s="89"/>
      <c r="G120" s="89"/>
      <c r="H120" s="89"/>
      <c r="I120" s="89"/>
      <c r="J120" s="89"/>
      <c r="K120" s="3"/>
      <c r="L120" s="3"/>
      <c r="M120" s="8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</row>
    <row r="121" spans="1:117" ht="35.25" customHeight="1" thickBot="1">
      <c r="A121" s="1"/>
      <c r="B121" s="223">
        <v>13</v>
      </c>
      <c r="C121" s="117" t="s">
        <v>0</v>
      </c>
      <c r="D121" s="163" t="s">
        <v>39</v>
      </c>
      <c r="E121" s="164"/>
      <c r="F121" s="118" t="s">
        <v>15</v>
      </c>
      <c r="G121" s="119">
        <v>135</v>
      </c>
      <c r="H121" s="118" t="s">
        <v>16</v>
      </c>
      <c r="I121" s="119">
        <v>1316</v>
      </c>
      <c r="J121" s="120" t="s">
        <v>17</v>
      </c>
      <c r="K121" s="120"/>
      <c r="L121" s="120"/>
      <c r="M121" s="119">
        <v>8.6999999999999993</v>
      </c>
      <c r="N121" s="121" t="s">
        <v>18</v>
      </c>
      <c r="O121" s="119">
        <v>137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</row>
    <row r="122" spans="1:117" ht="35.25" customHeight="1">
      <c r="A122" s="1"/>
      <c r="B122" s="223"/>
      <c r="C122" s="117" t="s">
        <v>19</v>
      </c>
      <c r="D122" s="122">
        <v>1</v>
      </c>
      <c r="E122" s="118">
        <v>2</v>
      </c>
      <c r="F122" s="118">
        <v>3</v>
      </c>
      <c r="G122" s="118">
        <v>4</v>
      </c>
      <c r="H122" s="118">
        <v>5</v>
      </c>
      <c r="I122" s="118">
        <v>6</v>
      </c>
      <c r="J122" s="118">
        <v>7</v>
      </c>
      <c r="K122" s="118">
        <v>8</v>
      </c>
      <c r="L122" s="121">
        <v>9</v>
      </c>
      <c r="M122" s="121">
        <v>10</v>
      </c>
      <c r="N122" s="121">
        <v>11</v>
      </c>
      <c r="O122" s="134">
        <v>12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</row>
    <row r="123" spans="1:117" ht="35.25" customHeight="1" thickBot="1">
      <c r="A123" s="1"/>
      <c r="B123" s="223"/>
      <c r="C123" s="123" t="s">
        <v>20</v>
      </c>
      <c r="D123" s="124">
        <v>31</v>
      </c>
      <c r="E123" s="125">
        <v>28</v>
      </c>
      <c r="F123" s="125">
        <v>31</v>
      </c>
      <c r="G123" s="126">
        <v>30</v>
      </c>
      <c r="H123" s="126">
        <v>31</v>
      </c>
      <c r="I123" s="126">
        <v>30</v>
      </c>
      <c r="J123" s="126">
        <v>31</v>
      </c>
      <c r="K123" s="126">
        <v>31</v>
      </c>
      <c r="L123" s="115">
        <v>30</v>
      </c>
      <c r="M123" s="115">
        <v>31</v>
      </c>
      <c r="N123" s="115">
        <v>30</v>
      </c>
      <c r="O123" s="135">
        <v>31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</row>
    <row r="124" spans="1:117" ht="35.25" customHeight="1">
      <c r="A124" s="1"/>
      <c r="B124" s="223"/>
      <c r="C124" s="127" t="s">
        <v>21</v>
      </c>
      <c r="D124" s="51">
        <v>5.7</v>
      </c>
      <c r="E124" s="51">
        <v>8.6999999999999993</v>
      </c>
      <c r="F124" s="51">
        <v>12.9</v>
      </c>
      <c r="G124" s="51">
        <v>17.2</v>
      </c>
      <c r="H124" s="51">
        <v>20.9</v>
      </c>
      <c r="I124" s="51">
        <v>24.6</v>
      </c>
      <c r="J124" s="51">
        <v>27.4</v>
      </c>
      <c r="K124" s="51">
        <v>23.1</v>
      </c>
      <c r="L124" s="114">
        <v>16.399999999999999</v>
      </c>
      <c r="M124" s="114">
        <v>11.1</v>
      </c>
      <c r="N124" s="114">
        <v>6.6</v>
      </c>
      <c r="O124" s="136">
        <v>4.9000000000000004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</row>
    <row r="125" spans="1:117" ht="35.25" customHeight="1" thickBot="1">
      <c r="A125" s="1"/>
      <c r="B125" s="223"/>
      <c r="C125" s="128" t="s">
        <v>22</v>
      </c>
      <c r="D125" s="129">
        <f>D124/3.6</f>
        <v>1.5833333333333333</v>
      </c>
      <c r="E125" s="129">
        <f t="shared" ref="E125:O125" si="13">E124/3.6</f>
        <v>2.4166666666666665</v>
      </c>
      <c r="F125" s="129">
        <f t="shared" si="13"/>
        <v>3.5833333333333335</v>
      </c>
      <c r="G125" s="129">
        <f t="shared" si="13"/>
        <v>4.7777777777777777</v>
      </c>
      <c r="H125" s="129">
        <f t="shared" si="13"/>
        <v>5.8055555555555554</v>
      </c>
      <c r="I125" s="129">
        <f t="shared" si="13"/>
        <v>6.8333333333333339</v>
      </c>
      <c r="J125" s="129">
        <f t="shared" si="13"/>
        <v>7.6111111111111107</v>
      </c>
      <c r="K125" s="129">
        <f t="shared" si="13"/>
        <v>6.416666666666667</v>
      </c>
      <c r="L125" s="129">
        <f t="shared" si="13"/>
        <v>4.5555555555555554</v>
      </c>
      <c r="M125" s="129">
        <f t="shared" si="13"/>
        <v>3.083333333333333</v>
      </c>
      <c r="N125" s="129">
        <f t="shared" si="13"/>
        <v>1.8333333333333333</v>
      </c>
      <c r="O125" s="137">
        <f t="shared" si="13"/>
        <v>1.3611111111111112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</row>
    <row r="126" spans="1:117" ht="35.25" customHeight="1" thickBot="1">
      <c r="A126" s="1"/>
      <c r="B126" s="223"/>
      <c r="C126" s="130" t="s">
        <v>23</v>
      </c>
      <c r="D126" s="131"/>
      <c r="E126" s="131"/>
      <c r="F126" s="132"/>
      <c r="G126" s="131" t="s">
        <v>24</v>
      </c>
      <c r="H126" s="133">
        <f>(SUM(D124:O124)/12)*0.9</f>
        <v>13.4625</v>
      </c>
      <c r="I126" s="126"/>
      <c r="J126" s="126" t="s">
        <v>25</v>
      </c>
      <c r="K126" s="133">
        <f>(SUM(D125:O125)/12)*0.9</f>
        <v>3.7395833333333344</v>
      </c>
      <c r="L126" s="115"/>
      <c r="M126" s="115"/>
      <c r="N126" s="115"/>
      <c r="O126" s="13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</row>
    <row r="127" spans="1:117" ht="35.25" customHeight="1">
      <c r="A127" s="1"/>
      <c r="B127" s="223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91"/>
      <c r="N127" s="91"/>
      <c r="O127" s="9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</row>
    <row r="128" spans="1:117" ht="35.25" customHeight="1" thickBot="1">
      <c r="A128" s="1"/>
      <c r="B128" s="223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91"/>
      <c r="N128" s="91"/>
      <c r="O128" s="9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</row>
    <row r="129" spans="1:117" ht="35.25" customHeight="1" thickBot="1">
      <c r="A129" s="1"/>
      <c r="B129" s="223">
        <v>14</v>
      </c>
      <c r="C129" s="117" t="s">
        <v>0</v>
      </c>
      <c r="D129" s="287" t="s">
        <v>40</v>
      </c>
      <c r="E129" s="288"/>
      <c r="F129" s="118" t="s">
        <v>15</v>
      </c>
      <c r="G129" s="119">
        <v>54</v>
      </c>
      <c r="H129" s="118" t="s">
        <v>16</v>
      </c>
      <c r="I129" s="119">
        <v>2259</v>
      </c>
      <c r="J129" s="120" t="s">
        <v>17</v>
      </c>
      <c r="K129" s="120"/>
      <c r="L129" s="120"/>
      <c r="M129" s="119">
        <v>7.3</v>
      </c>
      <c r="N129" s="121" t="s">
        <v>18</v>
      </c>
      <c r="O129" s="119">
        <v>183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</row>
    <row r="130" spans="1:117" ht="35.25" customHeight="1">
      <c r="A130" s="1"/>
      <c r="B130" s="223"/>
      <c r="C130" s="117" t="s">
        <v>19</v>
      </c>
      <c r="D130" s="122">
        <v>1</v>
      </c>
      <c r="E130" s="118">
        <v>2</v>
      </c>
      <c r="F130" s="118">
        <v>3</v>
      </c>
      <c r="G130" s="118">
        <v>4</v>
      </c>
      <c r="H130" s="118">
        <v>5</v>
      </c>
      <c r="I130" s="118">
        <v>6</v>
      </c>
      <c r="J130" s="118">
        <v>7</v>
      </c>
      <c r="K130" s="118">
        <v>8</v>
      </c>
      <c r="L130" s="121">
        <v>9</v>
      </c>
      <c r="M130" s="121">
        <v>10</v>
      </c>
      <c r="N130" s="121">
        <v>11</v>
      </c>
      <c r="O130" s="134">
        <v>12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</row>
    <row r="131" spans="1:117" ht="35.25" customHeight="1" thickBot="1">
      <c r="A131" s="1"/>
      <c r="B131" s="223"/>
      <c r="C131" s="123" t="s">
        <v>20</v>
      </c>
      <c r="D131" s="124">
        <v>31</v>
      </c>
      <c r="E131" s="125">
        <v>28</v>
      </c>
      <c r="F131" s="125">
        <v>31</v>
      </c>
      <c r="G131" s="126">
        <v>30</v>
      </c>
      <c r="H131" s="126">
        <v>31</v>
      </c>
      <c r="I131" s="126">
        <v>30</v>
      </c>
      <c r="J131" s="126">
        <v>31</v>
      </c>
      <c r="K131" s="126">
        <v>31</v>
      </c>
      <c r="L131" s="115">
        <v>30</v>
      </c>
      <c r="M131" s="115">
        <v>31</v>
      </c>
      <c r="N131" s="115">
        <v>30</v>
      </c>
      <c r="O131" s="135">
        <v>31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</row>
    <row r="132" spans="1:117" ht="35.25" customHeight="1">
      <c r="A132" s="1"/>
      <c r="B132" s="223"/>
      <c r="C132" s="127" t="s">
        <v>21</v>
      </c>
      <c r="D132" s="51">
        <v>4.5</v>
      </c>
      <c r="E132" s="51">
        <v>8.1</v>
      </c>
      <c r="F132" s="51">
        <v>12.1</v>
      </c>
      <c r="G132" s="51">
        <v>17.3</v>
      </c>
      <c r="H132" s="51">
        <v>21</v>
      </c>
      <c r="I132" s="51">
        <v>23.6</v>
      </c>
      <c r="J132" s="51">
        <v>25.6</v>
      </c>
      <c r="K132" s="51">
        <v>21.2</v>
      </c>
      <c r="L132" s="114">
        <v>15.4</v>
      </c>
      <c r="M132" s="114">
        <v>9.9</v>
      </c>
      <c r="N132" s="114">
        <v>5.5</v>
      </c>
      <c r="O132" s="136">
        <v>4.0999999999999996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</row>
    <row r="133" spans="1:117" ht="35.25" customHeight="1" thickBot="1">
      <c r="A133" s="1"/>
      <c r="B133" s="223"/>
      <c r="C133" s="128" t="s">
        <v>22</v>
      </c>
      <c r="D133" s="129">
        <f>D132/3.6</f>
        <v>1.25</v>
      </c>
      <c r="E133" s="129">
        <f t="shared" ref="E133:O133" si="14">E132/3.6</f>
        <v>2.25</v>
      </c>
      <c r="F133" s="129">
        <f t="shared" si="14"/>
        <v>3.3611111111111107</v>
      </c>
      <c r="G133" s="129">
        <f t="shared" si="14"/>
        <v>4.8055555555555554</v>
      </c>
      <c r="H133" s="129">
        <f t="shared" si="14"/>
        <v>5.833333333333333</v>
      </c>
      <c r="I133" s="129">
        <f t="shared" si="14"/>
        <v>6.5555555555555554</v>
      </c>
      <c r="J133" s="129">
        <f t="shared" si="14"/>
        <v>7.1111111111111116</v>
      </c>
      <c r="K133" s="129">
        <f t="shared" si="14"/>
        <v>5.8888888888888884</v>
      </c>
      <c r="L133" s="129">
        <f t="shared" si="14"/>
        <v>4.2777777777777777</v>
      </c>
      <c r="M133" s="129">
        <f t="shared" si="14"/>
        <v>2.75</v>
      </c>
      <c r="N133" s="129">
        <f t="shared" si="14"/>
        <v>1.5277777777777777</v>
      </c>
      <c r="O133" s="137">
        <f t="shared" si="14"/>
        <v>1.1388888888888888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</row>
    <row r="134" spans="1:117" ht="35.25" customHeight="1" thickBot="1">
      <c r="A134" s="1"/>
      <c r="B134" s="223"/>
      <c r="C134" s="130" t="s">
        <v>23</v>
      </c>
      <c r="D134" s="131"/>
      <c r="E134" s="131"/>
      <c r="F134" s="132"/>
      <c r="G134" s="131" t="s">
        <v>24</v>
      </c>
      <c r="H134" s="133">
        <f>(SUM(D132:O132)/12)*0.9</f>
        <v>12.622499999999999</v>
      </c>
      <c r="I134" s="126"/>
      <c r="J134" s="126" t="s">
        <v>25</v>
      </c>
      <c r="K134" s="133">
        <f>(SUM(D133:O133)/12)*0.9</f>
        <v>3.5062500000000001</v>
      </c>
      <c r="L134" s="115"/>
      <c r="M134" s="115"/>
      <c r="N134" s="115"/>
      <c r="O134" s="13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</row>
    <row r="135" spans="1:117" ht="35.25" customHeight="1">
      <c r="A135" s="1"/>
      <c r="B135" s="223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</row>
    <row r="136" spans="1:117" ht="35.25" customHeight="1" thickBot="1">
      <c r="A136" s="1"/>
      <c r="B136" s="223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</row>
    <row r="137" spans="1:117" ht="35.25" customHeight="1" thickBot="1">
      <c r="A137" s="1"/>
      <c r="B137" s="223">
        <v>15</v>
      </c>
      <c r="C137" s="117" t="s">
        <v>0</v>
      </c>
      <c r="D137" s="287" t="s">
        <v>41</v>
      </c>
      <c r="E137" s="288"/>
      <c r="F137" s="118" t="s">
        <v>15</v>
      </c>
      <c r="G137" s="119">
        <v>15</v>
      </c>
      <c r="H137" s="118" t="s">
        <v>16</v>
      </c>
      <c r="I137" s="119">
        <v>1083</v>
      </c>
      <c r="J137" s="120" t="s">
        <v>17</v>
      </c>
      <c r="K137" s="120"/>
      <c r="L137" s="120"/>
      <c r="M137" s="119">
        <v>11</v>
      </c>
      <c r="N137" s="121" t="s">
        <v>18</v>
      </c>
      <c r="O137" s="119">
        <v>120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</row>
    <row r="138" spans="1:117" ht="35.25" customHeight="1">
      <c r="A138" s="1"/>
      <c r="B138" s="223"/>
      <c r="C138" s="117" t="s">
        <v>19</v>
      </c>
      <c r="D138" s="122">
        <v>1</v>
      </c>
      <c r="E138" s="118">
        <v>2</v>
      </c>
      <c r="F138" s="118">
        <v>3</v>
      </c>
      <c r="G138" s="118">
        <v>4</v>
      </c>
      <c r="H138" s="118">
        <v>5</v>
      </c>
      <c r="I138" s="118">
        <v>6</v>
      </c>
      <c r="J138" s="118">
        <v>7</v>
      </c>
      <c r="K138" s="118">
        <v>8</v>
      </c>
      <c r="L138" s="121">
        <v>9</v>
      </c>
      <c r="M138" s="121">
        <v>10</v>
      </c>
      <c r="N138" s="121">
        <v>11</v>
      </c>
      <c r="O138" s="134">
        <v>12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</row>
    <row r="139" spans="1:117" ht="35.25" customHeight="1" thickBot="1">
      <c r="A139" s="1"/>
      <c r="B139" s="223"/>
      <c r="C139" s="123" t="s">
        <v>20</v>
      </c>
      <c r="D139" s="124">
        <v>31</v>
      </c>
      <c r="E139" s="125">
        <v>28</v>
      </c>
      <c r="F139" s="125">
        <v>31</v>
      </c>
      <c r="G139" s="126">
        <v>30</v>
      </c>
      <c r="H139" s="126">
        <v>31</v>
      </c>
      <c r="I139" s="126">
        <v>30</v>
      </c>
      <c r="J139" s="126">
        <v>31</v>
      </c>
      <c r="K139" s="126">
        <v>31</v>
      </c>
      <c r="L139" s="115">
        <v>30</v>
      </c>
      <c r="M139" s="115">
        <v>31</v>
      </c>
      <c r="N139" s="115">
        <v>30</v>
      </c>
      <c r="O139" s="135">
        <v>31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</row>
    <row r="140" spans="1:117" ht="35.25" customHeight="1">
      <c r="A140" s="1"/>
      <c r="B140" s="223"/>
      <c r="C140" s="127" t="s">
        <v>21</v>
      </c>
      <c r="D140" s="51">
        <v>7</v>
      </c>
      <c r="E140" s="51">
        <v>9.3000000000000007</v>
      </c>
      <c r="F140" s="51">
        <v>14.1</v>
      </c>
      <c r="G140" s="51">
        <v>19.600000000000001</v>
      </c>
      <c r="H140" s="51">
        <v>23.5</v>
      </c>
      <c r="I140" s="51">
        <v>27</v>
      </c>
      <c r="J140" s="51">
        <v>27.4</v>
      </c>
      <c r="K140" s="51">
        <v>23.9</v>
      </c>
      <c r="L140" s="114">
        <v>18.399999999999999</v>
      </c>
      <c r="M140" s="114">
        <v>13</v>
      </c>
      <c r="N140" s="114">
        <v>7.9</v>
      </c>
      <c r="O140" s="136">
        <v>5.9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</row>
    <row r="141" spans="1:117" ht="35.25" customHeight="1" thickBot="1">
      <c r="A141" s="1"/>
      <c r="B141" s="223"/>
      <c r="C141" s="128" t="s">
        <v>22</v>
      </c>
      <c r="D141" s="129">
        <f>D140/3.6</f>
        <v>1.9444444444444444</v>
      </c>
      <c r="E141" s="129">
        <f t="shared" ref="E141:O141" si="15">E140/3.6</f>
        <v>2.5833333333333335</v>
      </c>
      <c r="F141" s="129">
        <f t="shared" si="15"/>
        <v>3.9166666666666665</v>
      </c>
      <c r="G141" s="129">
        <f t="shared" si="15"/>
        <v>5.4444444444444446</v>
      </c>
      <c r="H141" s="129">
        <f t="shared" si="15"/>
        <v>6.5277777777777777</v>
      </c>
      <c r="I141" s="129">
        <f t="shared" si="15"/>
        <v>7.5</v>
      </c>
      <c r="J141" s="129">
        <f t="shared" si="15"/>
        <v>7.6111111111111107</v>
      </c>
      <c r="K141" s="129">
        <f t="shared" si="15"/>
        <v>6.6388888888888884</v>
      </c>
      <c r="L141" s="129">
        <f t="shared" si="15"/>
        <v>5.1111111111111107</v>
      </c>
      <c r="M141" s="129">
        <f t="shared" si="15"/>
        <v>3.6111111111111112</v>
      </c>
      <c r="N141" s="129">
        <f t="shared" si="15"/>
        <v>2.1944444444444446</v>
      </c>
      <c r="O141" s="137">
        <f t="shared" si="15"/>
        <v>1.6388888888888888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</row>
    <row r="142" spans="1:117" ht="35.25" customHeight="1" thickBot="1">
      <c r="A142" s="1"/>
      <c r="B142" s="223"/>
      <c r="C142" s="130" t="s">
        <v>23</v>
      </c>
      <c r="D142" s="131"/>
      <c r="E142" s="131"/>
      <c r="F142" s="132"/>
      <c r="G142" s="131" t="s">
        <v>24</v>
      </c>
      <c r="H142" s="133">
        <f>(SUM(D140:O140)/12)*0.9</f>
        <v>14.775000000000002</v>
      </c>
      <c r="I142" s="126"/>
      <c r="J142" s="126" t="s">
        <v>25</v>
      </c>
      <c r="K142" s="133">
        <f>(SUM(D141:O141)/12)*0.9</f>
        <v>4.1041666666666661</v>
      </c>
      <c r="L142" s="115"/>
      <c r="M142" s="115"/>
      <c r="N142" s="115"/>
      <c r="O142" s="13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</row>
    <row r="143" spans="1:117" ht="35.25" customHeight="1" thickBot="1">
      <c r="A143" s="1"/>
      <c r="B143" s="223"/>
      <c r="C143" s="43"/>
      <c r="D143" s="89"/>
      <c r="E143" s="89"/>
      <c r="F143" s="89"/>
      <c r="G143" s="89"/>
      <c r="H143" s="89"/>
      <c r="I143" s="89"/>
      <c r="J143" s="89"/>
      <c r="K143" s="3"/>
      <c r="L143" s="3"/>
      <c r="M143" s="8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</row>
    <row r="144" spans="1:117" ht="35.25" customHeight="1" thickBot="1">
      <c r="A144" s="1"/>
      <c r="B144" s="223">
        <v>16</v>
      </c>
      <c r="C144" s="117" t="s">
        <v>0</v>
      </c>
      <c r="D144" s="287" t="s">
        <v>42</v>
      </c>
      <c r="E144" s="288"/>
      <c r="F144" s="118" t="s">
        <v>15</v>
      </c>
      <c r="G144" s="119">
        <v>149</v>
      </c>
      <c r="H144" s="118" t="s">
        <v>16</v>
      </c>
      <c r="I144" s="119">
        <v>2410</v>
      </c>
      <c r="J144" s="120" t="s">
        <v>17</v>
      </c>
      <c r="K144" s="120"/>
      <c r="L144" s="120"/>
      <c r="M144" s="119">
        <v>6.9</v>
      </c>
      <c r="N144" s="121" t="s">
        <v>18</v>
      </c>
      <c r="O144" s="119">
        <v>183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</row>
    <row r="145" spans="1:117" ht="35.25" customHeight="1">
      <c r="A145" s="1"/>
      <c r="B145" s="223"/>
      <c r="C145" s="117" t="s">
        <v>19</v>
      </c>
      <c r="D145" s="122">
        <v>1</v>
      </c>
      <c r="E145" s="118">
        <v>2</v>
      </c>
      <c r="F145" s="118">
        <v>3</v>
      </c>
      <c r="G145" s="118">
        <v>4</v>
      </c>
      <c r="H145" s="118">
        <v>5</v>
      </c>
      <c r="I145" s="118">
        <v>6</v>
      </c>
      <c r="J145" s="118">
        <v>7</v>
      </c>
      <c r="K145" s="118">
        <v>8</v>
      </c>
      <c r="L145" s="121">
        <v>9</v>
      </c>
      <c r="M145" s="121">
        <v>10</v>
      </c>
      <c r="N145" s="121">
        <v>11</v>
      </c>
      <c r="O145" s="134">
        <v>12</v>
      </c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</row>
    <row r="146" spans="1:117" ht="35.25" customHeight="1" thickBot="1">
      <c r="A146" s="1"/>
      <c r="B146" s="223"/>
      <c r="C146" s="123" t="s">
        <v>20</v>
      </c>
      <c r="D146" s="124">
        <v>31</v>
      </c>
      <c r="E146" s="125">
        <v>28</v>
      </c>
      <c r="F146" s="125">
        <v>31</v>
      </c>
      <c r="G146" s="126">
        <v>30</v>
      </c>
      <c r="H146" s="126">
        <v>31</v>
      </c>
      <c r="I146" s="126">
        <v>30</v>
      </c>
      <c r="J146" s="126">
        <v>31</v>
      </c>
      <c r="K146" s="126">
        <v>31</v>
      </c>
      <c r="L146" s="115">
        <v>30</v>
      </c>
      <c r="M146" s="115">
        <v>31</v>
      </c>
      <c r="N146" s="115">
        <v>30</v>
      </c>
      <c r="O146" s="135">
        <v>31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</row>
    <row r="147" spans="1:117" ht="35.25" customHeight="1">
      <c r="A147" s="1"/>
      <c r="B147" s="223"/>
      <c r="C147" s="127" t="s">
        <v>21</v>
      </c>
      <c r="D147" s="51">
        <v>4.5999999999999996</v>
      </c>
      <c r="E147" s="51">
        <v>7.8</v>
      </c>
      <c r="F147" s="51">
        <v>12.4</v>
      </c>
      <c r="G147" s="51">
        <v>16.100000000000001</v>
      </c>
      <c r="H147" s="51">
        <v>20.399999999999999</v>
      </c>
      <c r="I147" s="51">
        <v>20.6</v>
      </c>
      <c r="J147" s="51">
        <v>24.4</v>
      </c>
      <c r="K147" s="51">
        <v>20.2</v>
      </c>
      <c r="L147" s="114">
        <v>14.8</v>
      </c>
      <c r="M147" s="114">
        <v>9.1999999999999993</v>
      </c>
      <c r="N147" s="114">
        <v>5.3</v>
      </c>
      <c r="O147" s="136">
        <v>4.3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</row>
    <row r="148" spans="1:117" ht="35.25" customHeight="1" thickBot="1">
      <c r="A148" s="1"/>
      <c r="B148" s="223"/>
      <c r="C148" s="128" t="s">
        <v>22</v>
      </c>
      <c r="D148" s="129">
        <f>D147/3.6</f>
        <v>1.2777777777777777</v>
      </c>
      <c r="E148" s="129">
        <f t="shared" ref="E148:O148" si="16">E147/3.6</f>
        <v>2.1666666666666665</v>
      </c>
      <c r="F148" s="129">
        <f t="shared" si="16"/>
        <v>3.4444444444444446</v>
      </c>
      <c r="G148" s="129">
        <f t="shared" si="16"/>
        <v>4.4722222222222223</v>
      </c>
      <c r="H148" s="129">
        <f t="shared" si="16"/>
        <v>5.6666666666666661</v>
      </c>
      <c r="I148" s="129">
        <f t="shared" si="16"/>
        <v>5.7222222222222223</v>
      </c>
      <c r="J148" s="129">
        <f t="shared" si="16"/>
        <v>6.7777777777777768</v>
      </c>
      <c r="K148" s="129">
        <f t="shared" si="16"/>
        <v>5.6111111111111107</v>
      </c>
      <c r="L148" s="129">
        <f t="shared" si="16"/>
        <v>4.1111111111111116</v>
      </c>
      <c r="M148" s="129">
        <f t="shared" si="16"/>
        <v>2.5555555555555554</v>
      </c>
      <c r="N148" s="129">
        <f t="shared" si="16"/>
        <v>1.4722222222222221</v>
      </c>
      <c r="O148" s="137">
        <f t="shared" si="16"/>
        <v>1.1944444444444444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</row>
    <row r="149" spans="1:117" ht="35.25" customHeight="1" thickBot="1">
      <c r="A149" s="1"/>
      <c r="B149" s="223"/>
      <c r="C149" s="130" t="s">
        <v>23</v>
      </c>
      <c r="D149" s="131"/>
      <c r="E149" s="131"/>
      <c r="F149" s="132"/>
      <c r="G149" s="131" t="s">
        <v>24</v>
      </c>
      <c r="H149" s="133">
        <f>(SUM(D147:O147)/12)*0.9</f>
        <v>12.007500000000002</v>
      </c>
      <c r="I149" s="126"/>
      <c r="J149" s="126" t="s">
        <v>25</v>
      </c>
      <c r="K149" s="133">
        <f>(SUM(D148:O148)/12)*0.9</f>
        <v>3.3354166666666667</v>
      </c>
      <c r="L149" s="115"/>
      <c r="M149" s="115"/>
      <c r="N149" s="115"/>
      <c r="O149" s="13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</row>
    <row r="150" spans="1:117" ht="35.25" customHeight="1">
      <c r="A150" s="1"/>
      <c r="B150" s="223"/>
      <c r="C150" s="179"/>
      <c r="D150" s="180" t="s">
        <v>43</v>
      </c>
      <c r="E150" s="180"/>
      <c r="F150" s="181"/>
      <c r="G150" s="180" t="s">
        <v>44</v>
      </c>
      <c r="H150" s="179"/>
      <c r="I150" s="180"/>
      <c r="J150" s="182" t="s">
        <v>45</v>
      </c>
      <c r="K150" s="179"/>
      <c r="L150" s="179"/>
      <c r="M150" s="179"/>
      <c r="N150" s="80"/>
      <c r="O150" s="80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</row>
    <row r="151" spans="1:117" ht="35.25" customHeight="1" thickBot="1">
      <c r="A151" s="1"/>
      <c r="B151" s="223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180"/>
      <c r="O151" s="9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</row>
    <row r="152" spans="1:117" ht="35.25" customHeight="1" thickBot="1">
      <c r="B152" s="223">
        <v>17</v>
      </c>
      <c r="C152" s="117" t="s">
        <v>0</v>
      </c>
      <c r="D152" s="287" t="s">
        <v>46</v>
      </c>
      <c r="E152" s="288"/>
      <c r="F152" s="118" t="s">
        <v>15</v>
      </c>
      <c r="G152" s="119">
        <v>262</v>
      </c>
      <c r="H152" s="118" t="s">
        <v>16</v>
      </c>
      <c r="I152" s="119">
        <v>2791</v>
      </c>
      <c r="J152" s="120" t="s">
        <v>17</v>
      </c>
      <c r="K152" s="120"/>
      <c r="L152" s="120"/>
      <c r="M152" s="119">
        <v>6.1</v>
      </c>
      <c r="N152" s="121" t="s">
        <v>18</v>
      </c>
      <c r="O152" s="119">
        <v>183</v>
      </c>
    </row>
    <row r="153" spans="1:117" ht="35.25" customHeight="1">
      <c r="B153" s="223"/>
      <c r="C153" s="117" t="s">
        <v>19</v>
      </c>
      <c r="D153" s="122">
        <v>1</v>
      </c>
      <c r="E153" s="118">
        <v>2</v>
      </c>
      <c r="F153" s="118">
        <v>3</v>
      </c>
      <c r="G153" s="118">
        <v>4</v>
      </c>
      <c r="H153" s="118">
        <v>5</v>
      </c>
      <c r="I153" s="118">
        <v>6</v>
      </c>
      <c r="J153" s="118">
        <v>7</v>
      </c>
      <c r="K153" s="118">
        <v>8</v>
      </c>
      <c r="L153" s="121">
        <v>9</v>
      </c>
      <c r="M153" s="121">
        <v>10</v>
      </c>
      <c r="N153" s="121">
        <v>11</v>
      </c>
      <c r="O153" s="134">
        <v>12</v>
      </c>
    </row>
    <row r="154" spans="1:117" ht="35.25" customHeight="1" thickBot="1">
      <c r="B154" s="223"/>
      <c r="C154" s="123" t="s">
        <v>20</v>
      </c>
      <c r="D154" s="124">
        <v>31</v>
      </c>
      <c r="E154" s="125">
        <v>28</v>
      </c>
      <c r="F154" s="125">
        <v>31</v>
      </c>
      <c r="G154" s="126">
        <v>30</v>
      </c>
      <c r="H154" s="126">
        <v>31</v>
      </c>
      <c r="I154" s="126">
        <v>30</v>
      </c>
      <c r="J154" s="126">
        <v>31</v>
      </c>
      <c r="K154" s="126">
        <v>31</v>
      </c>
      <c r="L154" s="115">
        <v>30</v>
      </c>
      <c r="M154" s="115">
        <v>31</v>
      </c>
      <c r="N154" s="115">
        <v>30</v>
      </c>
      <c r="O154" s="135">
        <v>31</v>
      </c>
    </row>
    <row r="155" spans="1:117" ht="35.25" customHeight="1">
      <c r="B155" s="223"/>
      <c r="C155" s="127" t="s">
        <v>21</v>
      </c>
      <c r="D155" s="51">
        <v>4.5</v>
      </c>
      <c r="E155" s="51">
        <v>8.1999999999999993</v>
      </c>
      <c r="F155" s="51">
        <v>12.7</v>
      </c>
      <c r="G155" s="51">
        <v>16.5</v>
      </c>
      <c r="H155" s="51">
        <v>20.6</v>
      </c>
      <c r="I155" s="51">
        <v>21.3</v>
      </c>
      <c r="J155" s="51">
        <v>22.5</v>
      </c>
      <c r="K155" s="51">
        <v>17.5</v>
      </c>
      <c r="L155" s="114">
        <v>14.2</v>
      </c>
      <c r="M155" s="114">
        <v>9.3000000000000007</v>
      </c>
      <c r="N155" s="114">
        <v>5.0999999999999996</v>
      </c>
      <c r="O155" s="136">
        <v>3.9</v>
      </c>
    </row>
    <row r="156" spans="1:117" ht="35.25" customHeight="1" thickBot="1">
      <c r="B156" s="223"/>
      <c r="C156" s="128" t="s">
        <v>22</v>
      </c>
      <c r="D156" s="129">
        <f>D155/3.6</f>
        <v>1.25</v>
      </c>
      <c r="E156" s="129">
        <f t="shared" ref="E156:O156" si="17">E155/3.6</f>
        <v>2.2777777777777777</v>
      </c>
      <c r="F156" s="129">
        <f t="shared" si="17"/>
        <v>3.5277777777777777</v>
      </c>
      <c r="G156" s="129">
        <f t="shared" si="17"/>
        <v>4.583333333333333</v>
      </c>
      <c r="H156" s="129">
        <f t="shared" si="17"/>
        <v>5.7222222222222223</v>
      </c>
      <c r="I156" s="129">
        <f t="shared" si="17"/>
        <v>5.916666666666667</v>
      </c>
      <c r="J156" s="129">
        <f t="shared" si="17"/>
        <v>6.25</v>
      </c>
      <c r="K156" s="129">
        <f t="shared" si="17"/>
        <v>4.8611111111111107</v>
      </c>
      <c r="L156" s="129">
        <f t="shared" si="17"/>
        <v>3.9444444444444442</v>
      </c>
      <c r="M156" s="129">
        <f t="shared" si="17"/>
        <v>2.5833333333333335</v>
      </c>
      <c r="N156" s="129">
        <f t="shared" si="17"/>
        <v>1.4166666666666665</v>
      </c>
      <c r="O156" s="137">
        <f t="shared" si="17"/>
        <v>1.0833333333333333</v>
      </c>
    </row>
    <row r="157" spans="1:117" ht="35.25" customHeight="1" thickBot="1">
      <c r="B157" s="223"/>
      <c r="C157" s="130" t="s">
        <v>23</v>
      </c>
      <c r="D157" s="131"/>
      <c r="E157" s="131"/>
      <c r="F157" s="132"/>
      <c r="G157" s="131" t="s">
        <v>24</v>
      </c>
      <c r="H157" s="133">
        <f>(SUM(D155:O155)/12)*0.9</f>
        <v>11.7225</v>
      </c>
      <c r="I157" s="126"/>
      <c r="J157" s="126" t="s">
        <v>25</v>
      </c>
      <c r="K157" s="133">
        <f>(SUM(D156:O156)/12)*0.9</f>
        <v>3.2562500000000001</v>
      </c>
      <c r="L157" s="115"/>
      <c r="M157" s="115"/>
      <c r="N157" s="115"/>
      <c r="O157" s="135"/>
    </row>
    <row r="158" spans="1:117" ht="35.25" customHeight="1">
      <c r="B158" s="212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199"/>
      <c r="Q158" s="199"/>
      <c r="R158" s="199"/>
      <c r="S158" s="199"/>
    </row>
    <row r="159" spans="1:117" ht="35.25" customHeight="1" thickBot="1">
      <c r="B159" s="212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Q159" s="200"/>
    </row>
    <row r="160" spans="1:117" ht="35.25" customHeight="1" thickBot="1">
      <c r="B160" s="212">
        <v>18</v>
      </c>
      <c r="C160" s="117" t="s">
        <v>0</v>
      </c>
      <c r="D160" s="287" t="s">
        <v>47</v>
      </c>
      <c r="E160" s="288"/>
      <c r="F160" s="118" t="s">
        <v>15</v>
      </c>
      <c r="G160" s="119">
        <v>4</v>
      </c>
      <c r="H160" s="118" t="s">
        <v>16</v>
      </c>
      <c r="I160" s="119">
        <v>990</v>
      </c>
      <c r="J160" s="120" t="s">
        <v>17</v>
      </c>
      <c r="K160" s="120"/>
      <c r="L160" s="120"/>
      <c r="M160" s="119">
        <v>12</v>
      </c>
      <c r="N160" s="121" t="s">
        <v>18</v>
      </c>
      <c r="O160" s="119">
        <v>137</v>
      </c>
    </row>
    <row r="161" spans="2:15" ht="35.25" customHeight="1">
      <c r="C161" s="117" t="s">
        <v>19</v>
      </c>
      <c r="D161" s="122">
        <v>1</v>
      </c>
      <c r="E161" s="118">
        <v>2</v>
      </c>
      <c r="F161" s="118">
        <v>3</v>
      </c>
      <c r="G161" s="118">
        <v>4</v>
      </c>
      <c r="H161" s="118">
        <v>5</v>
      </c>
      <c r="I161" s="118">
        <v>6</v>
      </c>
      <c r="J161" s="118">
        <v>7</v>
      </c>
      <c r="K161" s="118">
        <v>8</v>
      </c>
      <c r="L161" s="121">
        <v>9</v>
      </c>
      <c r="M161" s="121">
        <v>10</v>
      </c>
      <c r="N161" s="121">
        <v>11</v>
      </c>
      <c r="O161" s="134">
        <v>12</v>
      </c>
    </row>
    <row r="162" spans="2:15" ht="35.25" customHeight="1" thickBot="1">
      <c r="C162" s="123" t="s">
        <v>20</v>
      </c>
      <c r="D162" s="124">
        <v>31</v>
      </c>
      <c r="E162" s="125">
        <v>28</v>
      </c>
      <c r="F162" s="125">
        <v>31</v>
      </c>
      <c r="G162" s="126">
        <v>30</v>
      </c>
      <c r="H162" s="126">
        <v>31</v>
      </c>
      <c r="I162" s="126">
        <v>30</v>
      </c>
      <c r="J162" s="126">
        <v>31</v>
      </c>
      <c r="K162" s="126">
        <v>31</v>
      </c>
      <c r="L162" s="115">
        <v>30</v>
      </c>
      <c r="M162" s="115">
        <v>31</v>
      </c>
      <c r="N162" s="115">
        <v>30</v>
      </c>
      <c r="O162" s="135">
        <v>31</v>
      </c>
    </row>
    <row r="163" spans="2:15" ht="35.25" customHeight="1">
      <c r="C163" s="127" t="s">
        <v>21</v>
      </c>
      <c r="D163" s="51">
        <v>7.3</v>
      </c>
      <c r="E163" s="51">
        <v>9.8000000000000007</v>
      </c>
      <c r="F163" s="51">
        <v>14.4</v>
      </c>
      <c r="G163" s="51">
        <v>18.5</v>
      </c>
      <c r="H163" s="51">
        <v>22.5</v>
      </c>
      <c r="I163" s="51">
        <v>25</v>
      </c>
      <c r="J163" s="51">
        <v>27.3</v>
      </c>
      <c r="K163" s="51">
        <v>23.9</v>
      </c>
      <c r="L163" s="114">
        <v>17.600000000000001</v>
      </c>
      <c r="M163" s="114">
        <v>12.2</v>
      </c>
      <c r="N163" s="114">
        <v>8.1</v>
      </c>
      <c r="O163" s="136">
        <v>6.4</v>
      </c>
    </row>
    <row r="164" spans="2:15" ht="35.25" customHeight="1" thickBot="1">
      <c r="C164" s="128" t="s">
        <v>22</v>
      </c>
      <c r="D164" s="129">
        <f>D163/3.6</f>
        <v>2.0277777777777777</v>
      </c>
      <c r="E164" s="129">
        <f t="shared" ref="E164:O164" si="18">E163/3.6</f>
        <v>2.7222222222222223</v>
      </c>
      <c r="F164" s="129">
        <f t="shared" si="18"/>
        <v>4</v>
      </c>
      <c r="G164" s="129">
        <f t="shared" si="18"/>
        <v>5.1388888888888884</v>
      </c>
      <c r="H164" s="129">
        <f t="shared" si="18"/>
        <v>6.25</v>
      </c>
      <c r="I164" s="129">
        <f t="shared" si="18"/>
        <v>6.9444444444444446</v>
      </c>
      <c r="J164" s="129">
        <f t="shared" si="18"/>
        <v>7.583333333333333</v>
      </c>
      <c r="K164" s="129">
        <f t="shared" si="18"/>
        <v>6.6388888888888884</v>
      </c>
      <c r="L164" s="129">
        <f t="shared" si="18"/>
        <v>4.8888888888888893</v>
      </c>
      <c r="M164" s="129">
        <f t="shared" si="18"/>
        <v>3.3888888888888884</v>
      </c>
      <c r="N164" s="129">
        <f t="shared" si="18"/>
        <v>2.25</v>
      </c>
      <c r="O164" s="137">
        <f t="shared" si="18"/>
        <v>1.7777777777777779</v>
      </c>
    </row>
    <row r="165" spans="2:15" ht="35.25" customHeight="1" thickBot="1">
      <c r="C165" s="130" t="s">
        <v>23</v>
      </c>
      <c r="D165" s="131"/>
      <c r="E165" s="131"/>
      <c r="F165" s="132"/>
      <c r="G165" s="131" t="s">
        <v>24</v>
      </c>
      <c r="H165" s="133">
        <f>(SUM(D163:O163)/12)*0.9</f>
        <v>14.475</v>
      </c>
      <c r="I165" s="126"/>
      <c r="J165" s="126" t="s">
        <v>25</v>
      </c>
      <c r="K165" s="133">
        <f>(SUM(D164:O164)/12)*0.9</f>
        <v>4.020833333333333</v>
      </c>
      <c r="L165" s="115"/>
      <c r="M165" s="115"/>
      <c r="N165" s="115"/>
      <c r="O165" s="135"/>
    </row>
    <row r="166" spans="2:15" ht="35.25" customHeight="1" thickBot="1">
      <c r="B166" s="212"/>
    </row>
    <row r="167" spans="2:15" ht="35.25" customHeight="1" thickBot="1">
      <c r="B167" s="212">
        <v>19</v>
      </c>
      <c r="C167" s="183" t="s">
        <v>0</v>
      </c>
      <c r="D167" s="163" t="s">
        <v>48</v>
      </c>
      <c r="E167" s="164"/>
      <c r="F167" s="118" t="s">
        <v>15</v>
      </c>
      <c r="G167" s="119">
        <v>701</v>
      </c>
      <c r="H167" s="118" t="s">
        <v>16</v>
      </c>
      <c r="I167" s="119">
        <v>2346</v>
      </c>
      <c r="J167" s="120" t="s">
        <v>17</v>
      </c>
      <c r="K167" s="120"/>
      <c r="L167" s="120"/>
      <c r="M167" s="119">
        <v>7.1</v>
      </c>
      <c r="N167" s="121" t="s">
        <v>18</v>
      </c>
      <c r="O167" s="119">
        <v>183</v>
      </c>
    </row>
    <row r="168" spans="2:15" ht="35.25" customHeight="1">
      <c r="B168" s="212"/>
      <c r="C168" s="117" t="s">
        <v>19</v>
      </c>
      <c r="D168" s="122">
        <v>1</v>
      </c>
      <c r="E168" s="118">
        <v>2</v>
      </c>
      <c r="F168" s="118">
        <v>3</v>
      </c>
      <c r="G168" s="118">
        <v>4</v>
      </c>
      <c r="H168" s="118">
        <v>5</v>
      </c>
      <c r="I168" s="118">
        <v>6</v>
      </c>
      <c r="J168" s="118">
        <v>7</v>
      </c>
      <c r="K168" s="118">
        <v>8</v>
      </c>
      <c r="L168" s="121">
        <v>9</v>
      </c>
      <c r="M168" s="121">
        <v>10</v>
      </c>
      <c r="N168" s="121">
        <v>11</v>
      </c>
      <c r="O168" s="134">
        <v>12</v>
      </c>
    </row>
    <row r="169" spans="2:15" ht="35.25" customHeight="1" thickBot="1">
      <c r="B169" s="212"/>
      <c r="C169" s="123" t="s">
        <v>20</v>
      </c>
      <c r="D169" s="124">
        <v>31</v>
      </c>
      <c r="E169" s="125">
        <v>28</v>
      </c>
      <c r="F169" s="125">
        <v>31</v>
      </c>
      <c r="G169" s="126">
        <v>30</v>
      </c>
      <c r="H169" s="126">
        <v>31</v>
      </c>
      <c r="I169" s="126">
        <v>30</v>
      </c>
      <c r="J169" s="126">
        <v>31</v>
      </c>
      <c r="K169" s="126">
        <v>31</v>
      </c>
      <c r="L169" s="115">
        <v>30</v>
      </c>
      <c r="M169" s="115">
        <v>31</v>
      </c>
      <c r="N169" s="115">
        <v>30</v>
      </c>
      <c r="O169" s="135">
        <v>31</v>
      </c>
    </row>
    <row r="170" spans="2:15" ht="35.25" customHeight="1">
      <c r="B170" s="212"/>
      <c r="C170" s="127" t="s">
        <v>21</v>
      </c>
      <c r="D170" s="51">
        <v>6.2</v>
      </c>
      <c r="E170" s="51">
        <v>9.5</v>
      </c>
      <c r="F170" s="51">
        <v>13.5</v>
      </c>
      <c r="G170" s="51">
        <v>18.7</v>
      </c>
      <c r="H170" s="51">
        <v>25.5</v>
      </c>
      <c r="I170" s="51">
        <v>25.5</v>
      </c>
      <c r="J170" s="51">
        <v>25.7</v>
      </c>
      <c r="K170" s="51">
        <v>23.1</v>
      </c>
      <c r="L170" s="114">
        <v>17.399999999999999</v>
      </c>
      <c r="M170" s="114">
        <v>12</v>
      </c>
      <c r="N170" s="114">
        <v>7.3</v>
      </c>
      <c r="O170" s="136">
        <v>5.6</v>
      </c>
    </row>
    <row r="171" spans="2:15" ht="35.25" customHeight="1" thickBot="1">
      <c r="B171" s="212"/>
      <c r="C171" s="128" t="s">
        <v>22</v>
      </c>
      <c r="D171" s="129">
        <f t="shared" ref="D171:O171" si="19">D170/3.6</f>
        <v>1.7222222222222223</v>
      </c>
      <c r="E171" s="129">
        <f t="shared" si="19"/>
        <v>2.6388888888888888</v>
      </c>
      <c r="F171" s="129">
        <f t="shared" si="19"/>
        <v>3.75</v>
      </c>
      <c r="G171" s="129">
        <f t="shared" si="19"/>
        <v>5.1944444444444438</v>
      </c>
      <c r="H171" s="129">
        <f t="shared" si="19"/>
        <v>7.083333333333333</v>
      </c>
      <c r="I171" s="129">
        <f t="shared" si="19"/>
        <v>7.083333333333333</v>
      </c>
      <c r="J171" s="129">
        <f t="shared" si="19"/>
        <v>7.1388888888888884</v>
      </c>
      <c r="K171" s="129">
        <f t="shared" si="19"/>
        <v>6.416666666666667</v>
      </c>
      <c r="L171" s="129">
        <f t="shared" si="19"/>
        <v>4.833333333333333</v>
      </c>
      <c r="M171" s="129">
        <f t="shared" si="19"/>
        <v>3.333333333333333</v>
      </c>
      <c r="N171" s="129">
        <f t="shared" si="19"/>
        <v>2.0277777777777777</v>
      </c>
      <c r="O171" s="137">
        <f t="shared" si="19"/>
        <v>1.5555555555555554</v>
      </c>
    </row>
    <row r="172" spans="2:15" ht="35.25" customHeight="1" thickBot="1">
      <c r="B172" s="212"/>
      <c r="C172" s="130" t="s">
        <v>23</v>
      </c>
      <c r="D172" s="131"/>
      <c r="E172" s="131"/>
      <c r="F172" s="132"/>
      <c r="G172" s="131" t="s">
        <v>24</v>
      </c>
      <c r="H172" s="133">
        <f>(SUM(D170:O170)/12)*0.9</f>
        <v>14.250000000000002</v>
      </c>
      <c r="I172" s="126"/>
      <c r="J172" s="126" t="s">
        <v>25</v>
      </c>
      <c r="K172" s="133">
        <f>(SUM(D171:O171)/12)*0.9</f>
        <v>3.958333333333333</v>
      </c>
      <c r="L172" s="115"/>
      <c r="M172" s="115"/>
      <c r="N172" s="115"/>
      <c r="O172" s="135"/>
    </row>
    <row r="173" spans="2:15" ht="35.25" customHeight="1" thickBot="1">
      <c r="B173" s="212"/>
    </row>
    <row r="174" spans="2:15" ht="35.25" customHeight="1" thickBot="1">
      <c r="B174" s="212">
        <v>20</v>
      </c>
      <c r="C174" s="117" t="s">
        <v>0</v>
      </c>
      <c r="D174" s="163" t="s">
        <v>49</v>
      </c>
      <c r="E174" s="164"/>
      <c r="F174" s="118" t="s">
        <v>15</v>
      </c>
      <c r="G174" s="119">
        <v>68</v>
      </c>
      <c r="H174" s="118" t="s">
        <v>16</v>
      </c>
      <c r="I174" s="119">
        <v>1013</v>
      </c>
      <c r="J174" s="120" t="s">
        <v>17</v>
      </c>
      <c r="K174" s="120"/>
      <c r="L174" s="120"/>
      <c r="M174" s="119">
        <v>11</v>
      </c>
      <c r="N174" s="121" t="s">
        <v>18</v>
      </c>
      <c r="O174" s="119">
        <v>137</v>
      </c>
    </row>
    <row r="175" spans="2:15" ht="35.25" customHeight="1">
      <c r="B175" s="212"/>
      <c r="C175" s="117" t="s">
        <v>19</v>
      </c>
      <c r="D175" s="122">
        <v>1</v>
      </c>
      <c r="E175" s="118">
        <v>2</v>
      </c>
      <c r="F175" s="118">
        <v>3</v>
      </c>
      <c r="G175" s="118">
        <v>4</v>
      </c>
      <c r="H175" s="118">
        <v>5</v>
      </c>
      <c r="I175" s="118">
        <v>6</v>
      </c>
      <c r="J175" s="118">
        <v>7</v>
      </c>
      <c r="K175" s="118">
        <v>8</v>
      </c>
      <c r="L175" s="121">
        <v>9</v>
      </c>
      <c r="M175" s="121">
        <v>10</v>
      </c>
      <c r="N175" s="121">
        <v>11</v>
      </c>
      <c r="O175" s="134">
        <v>12</v>
      </c>
    </row>
    <row r="176" spans="2:15" ht="35.25" customHeight="1" thickBot="1">
      <c r="B176" s="212"/>
      <c r="C176" s="123" t="s">
        <v>20</v>
      </c>
      <c r="D176" s="124">
        <v>31</v>
      </c>
      <c r="E176" s="125">
        <v>28</v>
      </c>
      <c r="F176" s="125">
        <v>31</v>
      </c>
      <c r="G176" s="126">
        <v>30</v>
      </c>
      <c r="H176" s="126">
        <v>31</v>
      </c>
      <c r="I176" s="126">
        <v>30</v>
      </c>
      <c r="J176" s="126">
        <v>31</v>
      </c>
      <c r="K176" s="126">
        <v>31</v>
      </c>
      <c r="L176" s="115">
        <v>30</v>
      </c>
      <c r="M176" s="115">
        <v>31</v>
      </c>
      <c r="N176" s="115">
        <v>30</v>
      </c>
      <c r="O176" s="135">
        <v>31</v>
      </c>
    </row>
    <row r="177" spans="2:15" ht="35.25" customHeight="1">
      <c r="B177" s="212"/>
      <c r="C177" s="127" t="s">
        <v>21</v>
      </c>
      <c r="D177" s="51">
        <v>6.8</v>
      </c>
      <c r="E177" s="51">
        <v>9.6999999999999993</v>
      </c>
      <c r="F177" s="51">
        <v>14.5</v>
      </c>
      <c r="G177" s="51">
        <v>19.600000000000001</v>
      </c>
      <c r="H177" s="51">
        <v>23.8</v>
      </c>
      <c r="I177" s="51">
        <v>27.1</v>
      </c>
      <c r="J177" s="51">
        <v>27.8</v>
      </c>
      <c r="K177" s="51">
        <v>24.2</v>
      </c>
      <c r="L177" s="114">
        <v>18.3</v>
      </c>
      <c r="M177" s="114">
        <v>12.9</v>
      </c>
      <c r="N177" s="114">
        <v>7.8</v>
      </c>
      <c r="O177" s="136">
        <v>5.9</v>
      </c>
    </row>
    <row r="178" spans="2:15" ht="35.25" customHeight="1" thickBot="1">
      <c r="B178" s="212"/>
      <c r="C178" s="128" t="s">
        <v>22</v>
      </c>
      <c r="D178" s="129">
        <f>D177/3.6</f>
        <v>1.8888888888888888</v>
      </c>
      <c r="E178" s="129">
        <f t="shared" ref="E178:O178" si="20">E177/3.6</f>
        <v>2.6944444444444442</v>
      </c>
      <c r="F178" s="129">
        <f t="shared" si="20"/>
        <v>4.0277777777777777</v>
      </c>
      <c r="G178" s="129">
        <f t="shared" si="20"/>
        <v>5.4444444444444446</v>
      </c>
      <c r="H178" s="129">
        <f t="shared" si="20"/>
        <v>6.6111111111111107</v>
      </c>
      <c r="I178" s="129">
        <f t="shared" si="20"/>
        <v>7.5277777777777777</v>
      </c>
      <c r="J178" s="129">
        <f t="shared" si="20"/>
        <v>7.7222222222222223</v>
      </c>
      <c r="K178" s="129">
        <f t="shared" si="20"/>
        <v>6.7222222222222214</v>
      </c>
      <c r="L178" s="129">
        <f t="shared" si="20"/>
        <v>5.083333333333333</v>
      </c>
      <c r="M178" s="129">
        <f t="shared" si="20"/>
        <v>3.5833333333333335</v>
      </c>
      <c r="N178" s="129">
        <f t="shared" si="20"/>
        <v>2.1666666666666665</v>
      </c>
      <c r="O178" s="137">
        <f t="shared" si="20"/>
        <v>1.6388888888888888</v>
      </c>
    </row>
    <row r="179" spans="2:15" ht="35.25" customHeight="1" thickBot="1">
      <c r="B179" s="212"/>
      <c r="C179" s="130" t="s">
        <v>23</v>
      </c>
      <c r="D179" s="131"/>
      <c r="E179" s="131"/>
      <c r="F179" s="132"/>
      <c r="G179" s="131" t="s">
        <v>24</v>
      </c>
      <c r="H179" s="133">
        <f>(SUM(D177:O177)/12)*0.9</f>
        <v>14.880000000000003</v>
      </c>
      <c r="I179" s="126"/>
      <c r="J179" s="126" t="s">
        <v>25</v>
      </c>
      <c r="K179" s="133">
        <f>(SUM(D178:O178)/12)*0.9</f>
        <v>4.1333333333333337</v>
      </c>
      <c r="L179" s="115"/>
      <c r="M179" s="115"/>
      <c r="N179" s="115"/>
      <c r="O179" s="135"/>
    </row>
    <row r="180" spans="2:15" ht="35.25" customHeight="1">
      <c r="B180" s="212"/>
    </row>
    <row r="181" spans="2:15" ht="35.25" customHeight="1">
      <c r="B181" s="212"/>
    </row>
    <row r="182" spans="2:15" ht="35.25" customHeight="1" thickBot="1">
      <c r="B182" s="212"/>
    </row>
    <row r="183" spans="2:15" ht="35.25" customHeight="1" thickBot="1">
      <c r="B183" s="212">
        <v>21</v>
      </c>
      <c r="C183" s="117" t="s">
        <v>0</v>
      </c>
      <c r="D183" s="163" t="s">
        <v>50</v>
      </c>
      <c r="E183" s="164"/>
      <c r="F183" s="118" t="s">
        <v>15</v>
      </c>
      <c r="G183" s="119">
        <v>330</v>
      </c>
      <c r="H183" s="118" t="s">
        <v>16</v>
      </c>
      <c r="I183" s="119">
        <v>1556</v>
      </c>
      <c r="J183" s="120" t="s">
        <v>17</v>
      </c>
      <c r="K183" s="120"/>
      <c r="L183" s="120"/>
      <c r="M183" s="119">
        <v>8.6999999999999993</v>
      </c>
      <c r="N183" s="121" t="s">
        <v>18</v>
      </c>
      <c r="O183" s="119">
        <v>166</v>
      </c>
    </row>
    <row r="184" spans="2:15" ht="35.25" customHeight="1">
      <c r="B184" s="212"/>
      <c r="C184" s="117" t="s">
        <v>19</v>
      </c>
      <c r="D184" s="122">
        <v>1</v>
      </c>
      <c r="E184" s="118">
        <v>2</v>
      </c>
      <c r="F184" s="118">
        <v>3</v>
      </c>
      <c r="G184" s="118">
        <v>4</v>
      </c>
      <c r="H184" s="118">
        <v>5</v>
      </c>
      <c r="I184" s="118">
        <v>6</v>
      </c>
      <c r="J184" s="118">
        <v>7</v>
      </c>
      <c r="K184" s="118">
        <v>8</v>
      </c>
      <c r="L184" s="121">
        <v>9</v>
      </c>
      <c r="M184" s="121">
        <v>10</v>
      </c>
      <c r="N184" s="121">
        <v>11</v>
      </c>
      <c r="O184" s="134">
        <v>12</v>
      </c>
    </row>
    <row r="185" spans="2:15" ht="35.25" customHeight="1" thickBot="1">
      <c r="B185" s="212"/>
      <c r="C185" s="123" t="s">
        <v>20</v>
      </c>
      <c r="D185" s="124">
        <v>31</v>
      </c>
      <c r="E185" s="125">
        <v>28</v>
      </c>
      <c r="F185" s="125">
        <v>31</v>
      </c>
      <c r="G185" s="126">
        <v>30</v>
      </c>
      <c r="H185" s="126">
        <v>31</v>
      </c>
      <c r="I185" s="126">
        <v>30</v>
      </c>
      <c r="J185" s="126">
        <v>31</v>
      </c>
      <c r="K185" s="126">
        <v>31</v>
      </c>
      <c r="L185" s="115">
        <v>30</v>
      </c>
      <c r="M185" s="115">
        <v>31</v>
      </c>
      <c r="N185" s="115">
        <v>30</v>
      </c>
      <c r="O185" s="135">
        <v>31</v>
      </c>
    </row>
    <row r="186" spans="2:15" ht="35.25" customHeight="1">
      <c r="B186" s="212"/>
      <c r="C186" s="127" t="s">
        <v>21</v>
      </c>
      <c r="D186" s="51">
        <v>5.9</v>
      </c>
      <c r="E186" s="51">
        <v>8.8000000000000007</v>
      </c>
      <c r="F186" s="51">
        <v>13.1</v>
      </c>
      <c r="G186" s="51">
        <v>18.7</v>
      </c>
      <c r="H186" s="51">
        <v>23.3</v>
      </c>
      <c r="I186" s="51">
        <v>24.8</v>
      </c>
      <c r="J186" s="51">
        <v>26.4</v>
      </c>
      <c r="K186" s="51">
        <v>22.5</v>
      </c>
      <c r="L186" s="114">
        <v>17.100000000000001</v>
      </c>
      <c r="M186" s="114">
        <v>11.8</v>
      </c>
      <c r="N186" s="114">
        <v>6.8</v>
      </c>
      <c r="O186" s="136">
        <v>5.0999999999999996</v>
      </c>
    </row>
    <row r="187" spans="2:15" ht="35.25" customHeight="1" thickBot="1">
      <c r="B187" s="212"/>
      <c r="C187" s="128" t="s">
        <v>22</v>
      </c>
      <c r="D187" s="129">
        <f>D186/3.6</f>
        <v>1.6388888888888888</v>
      </c>
      <c r="E187" s="129">
        <f t="shared" ref="E187:O187" si="21">E186/3.6</f>
        <v>2.4444444444444446</v>
      </c>
      <c r="F187" s="129">
        <f t="shared" si="21"/>
        <v>3.6388888888888888</v>
      </c>
      <c r="G187" s="129">
        <f t="shared" si="21"/>
        <v>5.1944444444444438</v>
      </c>
      <c r="H187" s="129">
        <f t="shared" si="21"/>
        <v>6.4722222222222223</v>
      </c>
      <c r="I187" s="129">
        <f t="shared" si="21"/>
        <v>6.8888888888888893</v>
      </c>
      <c r="J187" s="129">
        <f t="shared" si="21"/>
        <v>7.333333333333333</v>
      </c>
      <c r="K187" s="129">
        <f t="shared" si="21"/>
        <v>6.25</v>
      </c>
      <c r="L187" s="129">
        <f t="shared" si="21"/>
        <v>4.75</v>
      </c>
      <c r="M187" s="129">
        <f t="shared" si="21"/>
        <v>3.2777777777777777</v>
      </c>
      <c r="N187" s="129">
        <f t="shared" si="21"/>
        <v>1.8888888888888888</v>
      </c>
      <c r="O187" s="137">
        <f t="shared" si="21"/>
        <v>1.4166666666666665</v>
      </c>
    </row>
    <row r="188" spans="2:15" ht="35.25" customHeight="1" thickBot="1">
      <c r="B188" s="212"/>
      <c r="C188" s="130" t="s">
        <v>23</v>
      </c>
      <c r="D188" s="131"/>
      <c r="E188" s="131"/>
      <c r="F188" s="132"/>
      <c r="G188" s="131" t="s">
        <v>24</v>
      </c>
      <c r="H188" s="133">
        <f>(SUM(D186:O186)/12)*0.9</f>
        <v>13.822500000000002</v>
      </c>
      <c r="I188" s="126"/>
      <c r="J188" s="126" t="s">
        <v>25</v>
      </c>
      <c r="K188" s="133">
        <f>(SUM(D187:O187)/12)*0.9</f>
        <v>3.8395833333333331</v>
      </c>
      <c r="L188" s="115"/>
      <c r="M188" s="115"/>
      <c r="N188" s="115"/>
      <c r="O188" s="135"/>
    </row>
    <row r="189" spans="2:15" ht="35.25" customHeight="1" thickBot="1">
      <c r="B189" s="212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</row>
    <row r="190" spans="2:15" ht="35.25" customHeight="1" thickBot="1">
      <c r="B190" s="212">
        <v>22</v>
      </c>
      <c r="C190" s="117" t="s">
        <v>0</v>
      </c>
      <c r="D190" s="205" t="s">
        <v>51</v>
      </c>
      <c r="E190" s="203"/>
      <c r="F190" s="118" t="s">
        <v>15</v>
      </c>
      <c r="G190" s="119">
        <v>230</v>
      </c>
      <c r="H190" s="118" t="s">
        <v>16</v>
      </c>
      <c r="I190" s="119">
        <v>1550</v>
      </c>
      <c r="J190" s="120" t="s">
        <v>17</v>
      </c>
      <c r="K190" s="120"/>
      <c r="L190" s="120"/>
      <c r="M190" s="119">
        <v>9.6999999999999993</v>
      </c>
      <c r="N190" s="121" t="s">
        <v>18</v>
      </c>
      <c r="O190" s="119">
        <v>166</v>
      </c>
    </row>
    <row r="191" spans="2:15" ht="35.25" customHeight="1">
      <c r="B191" s="212"/>
      <c r="C191" s="117" t="s">
        <v>19</v>
      </c>
      <c r="D191" s="122">
        <v>1</v>
      </c>
      <c r="E191" s="118">
        <v>2</v>
      </c>
      <c r="F191" s="118">
        <v>3</v>
      </c>
      <c r="G191" s="118">
        <v>4</v>
      </c>
      <c r="H191" s="118">
        <v>5</v>
      </c>
      <c r="I191" s="118">
        <v>6</v>
      </c>
      <c r="J191" s="118">
        <v>7</v>
      </c>
      <c r="K191" s="118">
        <v>8</v>
      </c>
      <c r="L191" s="121">
        <v>9</v>
      </c>
      <c r="M191" s="121">
        <v>10</v>
      </c>
      <c r="N191" s="121">
        <v>11</v>
      </c>
      <c r="O191" s="134">
        <v>12</v>
      </c>
    </row>
    <row r="192" spans="2:15" ht="35.25" customHeight="1" thickBot="1">
      <c r="B192" s="212"/>
      <c r="C192" s="123" t="s">
        <v>20</v>
      </c>
      <c r="D192" s="124">
        <v>31</v>
      </c>
      <c r="E192" s="125">
        <v>28</v>
      </c>
      <c r="F192" s="125">
        <v>31</v>
      </c>
      <c r="G192" s="126">
        <v>30</v>
      </c>
      <c r="H192" s="126">
        <v>31</v>
      </c>
      <c r="I192" s="126">
        <v>30</v>
      </c>
      <c r="J192" s="126">
        <v>31</v>
      </c>
      <c r="K192" s="126">
        <v>31</v>
      </c>
      <c r="L192" s="115">
        <v>30</v>
      </c>
      <c r="M192" s="115">
        <v>31</v>
      </c>
      <c r="N192" s="115">
        <v>30</v>
      </c>
      <c r="O192" s="135">
        <v>31</v>
      </c>
    </row>
    <row r="193" spans="2:15" ht="35.25" customHeight="1">
      <c r="B193" s="212"/>
      <c r="C193" s="127" t="s">
        <v>21</v>
      </c>
      <c r="D193" s="51">
        <v>9</v>
      </c>
      <c r="E193" s="51">
        <v>11.9</v>
      </c>
      <c r="F193" s="51">
        <v>16</v>
      </c>
      <c r="G193" s="51">
        <v>20.8</v>
      </c>
      <c r="H193" s="51">
        <v>23.5</v>
      </c>
      <c r="I193" s="51">
        <v>28.2</v>
      </c>
      <c r="J193" s="51">
        <v>28.2</v>
      </c>
      <c r="K193" s="51">
        <v>24.4</v>
      </c>
      <c r="L193" s="114">
        <v>19.5</v>
      </c>
      <c r="M193" s="114">
        <v>8.9</v>
      </c>
      <c r="N193" s="114">
        <v>5.9</v>
      </c>
      <c r="O193" s="136">
        <v>5</v>
      </c>
    </row>
    <row r="194" spans="2:15" ht="35.25" customHeight="1" thickBot="1">
      <c r="B194" s="212"/>
      <c r="C194" s="128" t="s">
        <v>22</v>
      </c>
      <c r="D194" s="129">
        <f>D193/3.6</f>
        <v>2.5</v>
      </c>
      <c r="E194" s="129">
        <f t="shared" ref="E194:O194" si="22">E193/3.6</f>
        <v>3.3055555555555554</v>
      </c>
      <c r="F194" s="129">
        <f t="shared" si="22"/>
        <v>4.4444444444444446</v>
      </c>
      <c r="G194" s="129">
        <f t="shared" si="22"/>
        <v>5.7777777777777777</v>
      </c>
      <c r="H194" s="129">
        <f t="shared" si="22"/>
        <v>6.5277777777777777</v>
      </c>
      <c r="I194" s="129">
        <f t="shared" si="22"/>
        <v>7.833333333333333</v>
      </c>
      <c r="J194" s="129">
        <f t="shared" si="22"/>
        <v>7.833333333333333</v>
      </c>
      <c r="K194" s="129">
        <f t="shared" si="22"/>
        <v>6.7777777777777768</v>
      </c>
      <c r="L194" s="129">
        <f t="shared" si="22"/>
        <v>5.416666666666667</v>
      </c>
      <c r="M194" s="129">
        <f t="shared" si="22"/>
        <v>2.4722222222222223</v>
      </c>
      <c r="N194" s="129">
        <f t="shared" si="22"/>
        <v>1.6388888888888888</v>
      </c>
      <c r="O194" s="137">
        <f t="shared" si="22"/>
        <v>1.3888888888888888</v>
      </c>
    </row>
    <row r="195" spans="2:15" ht="35.25" customHeight="1" thickBot="1">
      <c r="B195" s="212"/>
      <c r="C195" s="130" t="s">
        <v>23</v>
      </c>
      <c r="D195" s="131"/>
      <c r="E195" s="131"/>
      <c r="F195" s="132"/>
      <c r="G195" s="131" t="s">
        <v>24</v>
      </c>
      <c r="H195" s="133">
        <f>(SUM(D193:O193)/12)*0.9</f>
        <v>15.097500000000002</v>
      </c>
      <c r="I195" s="126"/>
      <c r="J195" s="126" t="s">
        <v>25</v>
      </c>
      <c r="K195" s="133">
        <f>(SUM(D194:O194)/12)*0.9</f>
        <v>4.1937499999999996</v>
      </c>
      <c r="L195" s="115"/>
      <c r="M195" s="115"/>
      <c r="N195" s="115"/>
      <c r="O195" s="135"/>
    </row>
    <row r="196" spans="2:15" ht="35.25" customHeight="1" thickBot="1">
      <c r="B196" s="212"/>
      <c r="C196" s="204"/>
      <c r="D196" s="204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</row>
    <row r="197" spans="2:15" ht="35.25" customHeight="1" thickBot="1">
      <c r="B197" s="212">
        <v>23</v>
      </c>
      <c r="C197" s="117" t="s">
        <v>0</v>
      </c>
      <c r="D197" s="163" t="s">
        <v>52</v>
      </c>
      <c r="E197" s="164"/>
      <c r="F197" s="118" t="s">
        <v>15</v>
      </c>
      <c r="G197" s="119">
        <v>534</v>
      </c>
      <c r="H197" s="118" t="s">
        <v>16</v>
      </c>
      <c r="I197" s="119">
        <v>3012</v>
      </c>
      <c r="J197" s="120" t="s">
        <v>17</v>
      </c>
      <c r="K197" s="120"/>
      <c r="L197" s="120"/>
      <c r="M197" s="119">
        <v>5.8</v>
      </c>
      <c r="N197" s="121" t="s">
        <v>18</v>
      </c>
      <c r="O197" s="119">
        <v>183</v>
      </c>
    </row>
    <row r="198" spans="2:15" ht="35.25" customHeight="1">
      <c r="B198" s="212"/>
      <c r="C198" s="117" t="s">
        <v>19</v>
      </c>
      <c r="D198" s="122">
        <v>1</v>
      </c>
      <c r="E198" s="118">
        <v>2</v>
      </c>
      <c r="F198" s="118">
        <v>3</v>
      </c>
      <c r="G198" s="118">
        <v>4</v>
      </c>
      <c r="H198" s="118">
        <v>5</v>
      </c>
      <c r="I198" s="118">
        <v>6</v>
      </c>
      <c r="J198" s="118">
        <v>7</v>
      </c>
      <c r="K198" s="118">
        <v>8</v>
      </c>
      <c r="L198" s="121">
        <v>9</v>
      </c>
      <c r="M198" s="121">
        <v>10</v>
      </c>
      <c r="N198" s="121">
        <v>11</v>
      </c>
      <c r="O198" s="134">
        <v>12</v>
      </c>
    </row>
    <row r="199" spans="2:15" ht="35.25" customHeight="1" thickBot="1">
      <c r="B199" s="212"/>
      <c r="C199" s="123" t="s">
        <v>20</v>
      </c>
      <c r="D199" s="124">
        <v>31</v>
      </c>
      <c r="E199" s="125">
        <v>28</v>
      </c>
      <c r="F199" s="125">
        <v>31</v>
      </c>
      <c r="G199" s="126">
        <v>30</v>
      </c>
      <c r="H199" s="126">
        <v>31</v>
      </c>
      <c r="I199" s="126">
        <v>30</v>
      </c>
      <c r="J199" s="126">
        <v>31</v>
      </c>
      <c r="K199" s="126">
        <v>31</v>
      </c>
      <c r="L199" s="115">
        <v>30</v>
      </c>
      <c r="M199" s="115">
        <v>31</v>
      </c>
      <c r="N199" s="115">
        <v>30</v>
      </c>
      <c r="O199" s="135">
        <v>31</v>
      </c>
    </row>
    <row r="200" spans="2:15" ht="35.25" customHeight="1">
      <c r="B200" s="212"/>
      <c r="C200" s="127" t="s">
        <v>21</v>
      </c>
      <c r="D200" s="51">
        <v>5.5</v>
      </c>
      <c r="E200" s="51">
        <v>9.1</v>
      </c>
      <c r="F200" s="51">
        <v>11.5</v>
      </c>
      <c r="G200" s="51">
        <v>14.6</v>
      </c>
      <c r="H200" s="51">
        <v>16.399999999999999</v>
      </c>
      <c r="I200" s="51">
        <v>18.600000000000001</v>
      </c>
      <c r="J200" s="51">
        <v>18.3</v>
      </c>
      <c r="K200" s="51">
        <v>16</v>
      </c>
      <c r="L200" s="114">
        <v>12.4</v>
      </c>
      <c r="M200" s="114">
        <v>8.6999999999999993</v>
      </c>
      <c r="N200" s="114">
        <v>5.9</v>
      </c>
      <c r="O200" s="136">
        <v>5</v>
      </c>
    </row>
    <row r="201" spans="2:15" ht="35.25" customHeight="1" thickBot="1">
      <c r="B201" s="212"/>
      <c r="C201" s="128" t="s">
        <v>22</v>
      </c>
      <c r="D201" s="129">
        <f>D200/3.6</f>
        <v>1.5277777777777777</v>
      </c>
      <c r="E201" s="129">
        <f t="shared" ref="E201:O201" si="23">E200/3.6</f>
        <v>2.5277777777777777</v>
      </c>
      <c r="F201" s="129">
        <f t="shared" si="23"/>
        <v>3.1944444444444442</v>
      </c>
      <c r="G201" s="129">
        <f t="shared" si="23"/>
        <v>4.0555555555555554</v>
      </c>
      <c r="H201" s="129">
        <f t="shared" si="23"/>
        <v>4.5555555555555554</v>
      </c>
      <c r="I201" s="129">
        <f t="shared" si="23"/>
        <v>5.166666666666667</v>
      </c>
      <c r="J201" s="129">
        <f t="shared" si="23"/>
        <v>5.083333333333333</v>
      </c>
      <c r="K201" s="129">
        <f t="shared" si="23"/>
        <v>4.4444444444444446</v>
      </c>
      <c r="L201" s="129">
        <f t="shared" si="23"/>
        <v>3.4444444444444446</v>
      </c>
      <c r="M201" s="129">
        <f t="shared" si="23"/>
        <v>2.4166666666666665</v>
      </c>
      <c r="N201" s="129">
        <f t="shared" si="23"/>
        <v>1.6388888888888888</v>
      </c>
      <c r="O201" s="137">
        <f t="shared" si="23"/>
        <v>1.3888888888888888</v>
      </c>
    </row>
    <row r="202" spans="2:15" ht="35.25" customHeight="1" thickBot="1">
      <c r="B202" s="212"/>
      <c r="C202" s="130" t="s">
        <v>23</v>
      </c>
      <c r="D202" s="131"/>
      <c r="E202" s="131"/>
      <c r="F202" s="132"/>
      <c r="G202" s="131" t="s">
        <v>24</v>
      </c>
      <c r="H202" s="133">
        <f>(SUM(D200:O200)/12)*0.9</f>
        <v>10.65</v>
      </c>
      <c r="I202" s="126"/>
      <c r="J202" s="126" t="s">
        <v>25</v>
      </c>
      <c r="K202" s="133">
        <f>(SUM(D201:O201)/12)*0.9</f>
        <v>2.9583333333333326</v>
      </c>
      <c r="L202" s="115"/>
      <c r="M202" s="115"/>
      <c r="N202" s="115"/>
      <c r="O202" s="135"/>
    </row>
    <row r="203" spans="2:15" ht="35.25" customHeight="1" thickBot="1">
      <c r="B203" s="212"/>
      <c r="C203" s="204"/>
      <c r="D203" s="204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</row>
    <row r="204" spans="2:15" ht="35.25" customHeight="1" thickBot="1">
      <c r="B204" s="212">
        <v>24</v>
      </c>
      <c r="C204" s="117" t="s">
        <v>0</v>
      </c>
      <c r="D204" s="163" t="s">
        <v>53</v>
      </c>
      <c r="E204" s="164"/>
      <c r="F204" s="118" t="s">
        <v>15</v>
      </c>
      <c r="G204" s="119">
        <v>201</v>
      </c>
      <c r="H204" s="118" t="s">
        <v>16</v>
      </c>
      <c r="I204" s="119">
        <v>2228</v>
      </c>
      <c r="J204" s="120" t="s">
        <v>17</v>
      </c>
      <c r="K204" s="120"/>
      <c r="L204" s="120"/>
      <c r="M204" s="119">
        <v>7.2</v>
      </c>
      <c r="N204" s="121" t="s">
        <v>18</v>
      </c>
      <c r="O204" s="119">
        <v>183</v>
      </c>
    </row>
    <row r="205" spans="2:15" ht="35.25" customHeight="1">
      <c r="B205" s="212"/>
      <c r="C205" s="117" t="s">
        <v>19</v>
      </c>
      <c r="D205" s="122">
        <v>1</v>
      </c>
      <c r="E205" s="118">
        <v>2</v>
      </c>
      <c r="F205" s="118">
        <v>3</v>
      </c>
      <c r="G205" s="118">
        <v>4</v>
      </c>
      <c r="H205" s="118">
        <v>5</v>
      </c>
      <c r="I205" s="118">
        <v>6</v>
      </c>
      <c r="J205" s="118">
        <v>7</v>
      </c>
      <c r="K205" s="118">
        <v>8</v>
      </c>
      <c r="L205" s="121">
        <v>9</v>
      </c>
      <c r="M205" s="121">
        <v>10</v>
      </c>
      <c r="N205" s="121">
        <v>11</v>
      </c>
      <c r="O205" s="134">
        <v>12</v>
      </c>
    </row>
    <row r="206" spans="2:15" ht="35.25" customHeight="1" thickBot="1">
      <c r="B206" s="212"/>
      <c r="C206" s="123" t="s">
        <v>20</v>
      </c>
      <c r="D206" s="124">
        <v>31</v>
      </c>
      <c r="E206" s="125">
        <v>28</v>
      </c>
      <c r="F206" s="125">
        <v>31</v>
      </c>
      <c r="G206" s="126">
        <v>30</v>
      </c>
      <c r="H206" s="126">
        <v>31</v>
      </c>
      <c r="I206" s="126">
        <v>30</v>
      </c>
      <c r="J206" s="126">
        <v>31</v>
      </c>
      <c r="K206" s="126">
        <v>31</v>
      </c>
      <c r="L206" s="115">
        <v>30</v>
      </c>
      <c r="M206" s="115">
        <v>31</v>
      </c>
      <c r="N206" s="115">
        <v>30</v>
      </c>
      <c r="O206" s="135">
        <v>31</v>
      </c>
    </row>
    <row r="207" spans="2:15" ht="35.25" customHeight="1">
      <c r="B207" s="212"/>
      <c r="C207" s="127" t="s">
        <v>21</v>
      </c>
      <c r="D207" s="51">
        <v>4.5999999999999996</v>
      </c>
      <c r="E207" s="51">
        <v>6.8</v>
      </c>
      <c r="F207" s="51">
        <v>11.1</v>
      </c>
      <c r="G207" s="51">
        <v>14.6</v>
      </c>
      <c r="H207" s="51">
        <v>18.100000000000001</v>
      </c>
      <c r="I207" s="51">
        <v>20.5</v>
      </c>
      <c r="J207" s="51">
        <v>22.1</v>
      </c>
      <c r="K207" s="51">
        <v>18</v>
      </c>
      <c r="L207" s="114">
        <v>13.1</v>
      </c>
      <c r="M207" s="114">
        <v>9</v>
      </c>
      <c r="N207" s="114">
        <v>4.9000000000000004</v>
      </c>
      <c r="O207" s="136">
        <v>4</v>
      </c>
    </row>
    <row r="208" spans="2:15" ht="35.25" customHeight="1" thickBot="1">
      <c r="B208" s="212"/>
      <c r="C208" s="128" t="s">
        <v>22</v>
      </c>
      <c r="D208" s="129">
        <f>D207/3.6</f>
        <v>1.2777777777777777</v>
      </c>
      <c r="E208" s="129">
        <f t="shared" ref="E208:O208" si="24">E207/3.6</f>
        <v>1.8888888888888888</v>
      </c>
      <c r="F208" s="129">
        <f t="shared" si="24"/>
        <v>3.083333333333333</v>
      </c>
      <c r="G208" s="129">
        <f t="shared" si="24"/>
        <v>4.0555555555555554</v>
      </c>
      <c r="H208" s="129">
        <f t="shared" si="24"/>
        <v>5.0277777777777777</v>
      </c>
      <c r="I208" s="129">
        <f t="shared" si="24"/>
        <v>5.6944444444444446</v>
      </c>
      <c r="J208" s="129">
        <f t="shared" si="24"/>
        <v>6.1388888888888893</v>
      </c>
      <c r="K208" s="129">
        <f t="shared" si="24"/>
        <v>5</v>
      </c>
      <c r="L208" s="129">
        <f t="shared" si="24"/>
        <v>3.6388888888888888</v>
      </c>
      <c r="M208" s="129">
        <f t="shared" si="24"/>
        <v>2.5</v>
      </c>
      <c r="N208" s="129">
        <f t="shared" si="24"/>
        <v>1.3611111111111112</v>
      </c>
      <c r="O208" s="137">
        <f t="shared" si="24"/>
        <v>1.1111111111111112</v>
      </c>
    </row>
    <row r="209" spans="2:15" ht="35.25" customHeight="1" thickBot="1">
      <c r="B209" s="212"/>
      <c r="C209" s="130" t="s">
        <v>23</v>
      </c>
      <c r="D209" s="131"/>
      <c r="E209" s="131"/>
      <c r="F209" s="132"/>
      <c r="G209" s="131" t="s">
        <v>24</v>
      </c>
      <c r="H209" s="133">
        <f>(SUM(D207:O207)/12)*0.9</f>
        <v>11.010000000000002</v>
      </c>
      <c r="I209" s="126"/>
      <c r="J209" s="126" t="s">
        <v>25</v>
      </c>
      <c r="K209" s="133">
        <f>(SUM(D208:O208)/12)*0.9</f>
        <v>3.058333333333334</v>
      </c>
      <c r="L209" s="115"/>
      <c r="M209" s="115"/>
      <c r="N209" s="115"/>
      <c r="O209" s="135"/>
    </row>
    <row r="210" spans="2:15" ht="35.25" customHeight="1" thickBot="1">
      <c r="B210" s="212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</row>
    <row r="211" spans="2:15" ht="35.25" customHeight="1" thickBot="1">
      <c r="B211" s="212">
        <v>25</v>
      </c>
      <c r="C211" s="117" t="s">
        <v>0</v>
      </c>
      <c r="D211" s="163" t="s">
        <v>55</v>
      </c>
      <c r="E211" s="164"/>
      <c r="F211" s="118" t="s">
        <v>15</v>
      </c>
      <c r="G211" s="119"/>
      <c r="H211" s="118" t="s">
        <v>16</v>
      </c>
      <c r="I211" s="119"/>
      <c r="J211" s="120" t="s">
        <v>17</v>
      </c>
      <c r="K211" s="120"/>
      <c r="L211" s="120"/>
      <c r="M211" s="119"/>
      <c r="N211" s="121" t="s">
        <v>18</v>
      </c>
      <c r="O211" s="119"/>
    </row>
    <row r="212" spans="2:15" ht="35.25" customHeight="1">
      <c r="B212" s="212"/>
      <c r="C212" s="117" t="s">
        <v>19</v>
      </c>
      <c r="D212" s="122">
        <v>1</v>
      </c>
      <c r="E212" s="118">
        <v>2</v>
      </c>
      <c r="F212" s="118">
        <v>3</v>
      </c>
      <c r="G212" s="118">
        <v>4</v>
      </c>
      <c r="H212" s="118">
        <v>5</v>
      </c>
      <c r="I212" s="118">
        <v>6</v>
      </c>
      <c r="J212" s="118">
        <v>7</v>
      </c>
      <c r="K212" s="118">
        <v>8</v>
      </c>
      <c r="L212" s="121">
        <v>9</v>
      </c>
      <c r="M212" s="121">
        <v>10</v>
      </c>
      <c r="N212" s="121">
        <v>11</v>
      </c>
      <c r="O212" s="134">
        <v>12</v>
      </c>
    </row>
    <row r="213" spans="2:15" ht="35.25" customHeight="1" thickBot="1">
      <c r="B213" s="212"/>
      <c r="C213" s="123" t="s">
        <v>20</v>
      </c>
      <c r="D213" s="124">
        <v>31</v>
      </c>
      <c r="E213" s="125">
        <v>28</v>
      </c>
      <c r="F213" s="125">
        <v>31</v>
      </c>
      <c r="G213" s="126">
        <v>30</v>
      </c>
      <c r="H213" s="126">
        <v>31</v>
      </c>
      <c r="I213" s="126">
        <v>30</v>
      </c>
      <c r="J213" s="126">
        <v>31</v>
      </c>
      <c r="K213" s="126">
        <v>31</v>
      </c>
      <c r="L213" s="115">
        <v>30</v>
      </c>
      <c r="M213" s="115">
        <v>31</v>
      </c>
      <c r="N213" s="115">
        <v>30</v>
      </c>
      <c r="O213" s="135">
        <v>31</v>
      </c>
    </row>
    <row r="214" spans="2:15" ht="35.25" customHeight="1">
      <c r="B214" s="212"/>
      <c r="C214" s="127" t="s">
        <v>21</v>
      </c>
      <c r="D214" s="51">
        <v>7.7</v>
      </c>
      <c r="E214" s="51">
        <v>11.8</v>
      </c>
      <c r="F214" s="51">
        <v>17.3</v>
      </c>
      <c r="G214" s="51">
        <v>21.8</v>
      </c>
      <c r="H214" s="51">
        <v>25.7</v>
      </c>
      <c r="I214" s="51">
        <v>29.6</v>
      </c>
      <c r="J214" s="51">
        <v>28.9</v>
      </c>
      <c r="K214" s="51">
        <v>26</v>
      </c>
      <c r="L214" s="114">
        <v>20</v>
      </c>
      <c r="M214" s="114">
        <v>12.9</v>
      </c>
      <c r="N214" s="114">
        <v>9.4</v>
      </c>
      <c r="O214" s="136">
        <v>7.7</v>
      </c>
    </row>
    <row r="215" spans="2:15" ht="35.25" customHeight="1" thickBot="1">
      <c r="B215" s="212"/>
      <c r="C215" s="128" t="s">
        <v>22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37"/>
    </row>
    <row r="216" spans="2:15" ht="35.25" customHeight="1" thickBot="1">
      <c r="B216" s="212"/>
      <c r="C216" s="130" t="s">
        <v>23</v>
      </c>
      <c r="D216" s="131"/>
      <c r="E216" s="131"/>
      <c r="F216" s="132"/>
      <c r="G216" s="131" t="s">
        <v>24</v>
      </c>
      <c r="H216" s="133">
        <f>(SUM(D214:O214)/12)*0.9</f>
        <v>16.41</v>
      </c>
      <c r="I216" s="126"/>
      <c r="J216" s="126" t="s">
        <v>25</v>
      </c>
      <c r="K216" s="133">
        <f>(SUM(D215:O215)/12)*0.9</f>
        <v>0</v>
      </c>
      <c r="L216" s="115"/>
      <c r="M216" s="115"/>
      <c r="N216" s="115"/>
      <c r="O216" s="135"/>
    </row>
    <row r="217" spans="2:15" ht="35.25" customHeight="1" thickBot="1">
      <c r="B217" s="212"/>
    </row>
    <row r="218" spans="2:15" ht="35.25" customHeight="1" thickBot="1">
      <c r="B218" s="212">
        <v>26</v>
      </c>
      <c r="C218" s="117" t="s">
        <v>0</v>
      </c>
      <c r="D218" s="163" t="s">
        <v>54</v>
      </c>
      <c r="E218" s="164"/>
      <c r="F218" s="118" t="s">
        <v>15</v>
      </c>
      <c r="G218" s="119">
        <v>238</v>
      </c>
      <c r="H218" s="118" t="s">
        <v>16</v>
      </c>
      <c r="I218" s="119">
        <v>1317</v>
      </c>
      <c r="J218" s="120" t="s">
        <v>17</v>
      </c>
      <c r="K218" s="120"/>
      <c r="L218" s="120"/>
      <c r="M218" s="119">
        <v>9.9</v>
      </c>
      <c r="N218" s="121" t="s">
        <v>18</v>
      </c>
      <c r="O218" s="119">
        <v>137</v>
      </c>
    </row>
    <row r="219" spans="2:15" ht="35.25" customHeight="1">
      <c r="B219" s="212"/>
      <c r="C219" s="117" t="s">
        <v>19</v>
      </c>
      <c r="D219" s="122">
        <v>1</v>
      </c>
      <c r="E219" s="118">
        <v>2</v>
      </c>
      <c r="F219" s="118">
        <v>3</v>
      </c>
      <c r="G219" s="118">
        <v>4</v>
      </c>
      <c r="H219" s="118">
        <v>5</v>
      </c>
      <c r="I219" s="118">
        <v>6</v>
      </c>
      <c r="J219" s="118">
        <v>7</v>
      </c>
      <c r="K219" s="118">
        <v>8</v>
      </c>
      <c r="L219" s="121">
        <v>9</v>
      </c>
      <c r="M219" s="121">
        <v>10</v>
      </c>
      <c r="N219" s="121">
        <v>11</v>
      </c>
      <c r="O219" s="134">
        <v>12</v>
      </c>
    </row>
    <row r="220" spans="2:15" ht="35.25" customHeight="1" thickBot="1">
      <c r="B220" s="212"/>
      <c r="C220" s="123" t="s">
        <v>20</v>
      </c>
      <c r="D220" s="124">
        <v>31</v>
      </c>
      <c r="E220" s="125">
        <v>28</v>
      </c>
      <c r="F220" s="125">
        <v>31</v>
      </c>
      <c r="G220" s="126">
        <v>30</v>
      </c>
      <c r="H220" s="126">
        <v>31</v>
      </c>
      <c r="I220" s="126">
        <v>30</v>
      </c>
      <c r="J220" s="126">
        <v>31</v>
      </c>
      <c r="K220" s="126">
        <v>31</v>
      </c>
      <c r="L220" s="115">
        <v>30</v>
      </c>
      <c r="M220" s="115">
        <v>31</v>
      </c>
      <c r="N220" s="115">
        <v>30</v>
      </c>
      <c r="O220" s="135">
        <v>31</v>
      </c>
    </row>
    <row r="221" spans="2:15" ht="35.25" customHeight="1">
      <c r="B221" s="212"/>
      <c r="C221" s="127" t="s">
        <v>21</v>
      </c>
      <c r="D221" s="51">
        <v>7.7</v>
      </c>
      <c r="E221" s="51">
        <v>11.8</v>
      </c>
      <c r="F221" s="51">
        <v>15.3</v>
      </c>
      <c r="G221" s="51">
        <v>21.8</v>
      </c>
      <c r="H221" s="51">
        <v>25.7</v>
      </c>
      <c r="I221" s="51">
        <v>28.8</v>
      </c>
      <c r="J221" s="51">
        <v>28.9</v>
      </c>
      <c r="K221" s="51">
        <v>26</v>
      </c>
      <c r="L221" s="114">
        <v>20</v>
      </c>
      <c r="M221" s="114">
        <v>12.9</v>
      </c>
      <c r="N221" s="114">
        <v>9.4</v>
      </c>
      <c r="O221" s="136">
        <v>7.7</v>
      </c>
    </row>
    <row r="222" spans="2:15" ht="35.25" customHeight="1" thickBot="1">
      <c r="B222" s="212"/>
      <c r="C222" s="128" t="s">
        <v>22</v>
      </c>
      <c r="D222" s="129">
        <f>D221/3.6</f>
        <v>2.1388888888888888</v>
      </c>
      <c r="E222" s="129">
        <f t="shared" ref="E222:O222" si="25">E221/3.6</f>
        <v>3.2777777777777777</v>
      </c>
      <c r="F222" s="129">
        <f t="shared" si="25"/>
        <v>4.25</v>
      </c>
      <c r="G222" s="129">
        <f t="shared" si="25"/>
        <v>6.0555555555555554</v>
      </c>
      <c r="H222" s="129">
        <f t="shared" si="25"/>
        <v>7.1388888888888884</v>
      </c>
      <c r="I222" s="129">
        <f t="shared" si="25"/>
        <v>8</v>
      </c>
      <c r="J222" s="129">
        <f t="shared" si="25"/>
        <v>8.0277777777777768</v>
      </c>
      <c r="K222" s="129">
        <f t="shared" si="25"/>
        <v>7.2222222222222223</v>
      </c>
      <c r="L222" s="129">
        <f t="shared" si="25"/>
        <v>5.5555555555555554</v>
      </c>
      <c r="M222" s="129">
        <f t="shared" si="25"/>
        <v>3.5833333333333335</v>
      </c>
      <c r="N222" s="129">
        <f t="shared" si="25"/>
        <v>2.6111111111111112</v>
      </c>
      <c r="O222" s="137">
        <f t="shared" si="25"/>
        <v>2.1388888888888888</v>
      </c>
    </row>
    <row r="223" spans="2:15" ht="35.25" customHeight="1" thickBot="1">
      <c r="B223" s="212"/>
      <c r="C223" s="130" t="s">
        <v>23</v>
      </c>
      <c r="D223" s="131"/>
      <c r="E223" s="131"/>
      <c r="F223" s="132"/>
      <c r="G223" s="131" t="s">
        <v>24</v>
      </c>
      <c r="H223" s="133">
        <f>(SUM(D221:O221)/12)*0.9</f>
        <v>16.2</v>
      </c>
      <c r="I223" s="126"/>
      <c r="J223" s="126" t="s">
        <v>25</v>
      </c>
      <c r="K223" s="133">
        <f>(SUM(D222:O222)/12)*0.9</f>
        <v>4.5</v>
      </c>
      <c r="L223" s="115"/>
      <c r="M223" s="115"/>
      <c r="N223" s="115"/>
      <c r="O223" s="135"/>
    </row>
    <row r="224" spans="2:15" ht="35.25" customHeight="1" thickBot="1">
      <c r="B224" s="212"/>
    </row>
    <row r="225" spans="2:18" ht="35.25" customHeight="1" thickBot="1">
      <c r="B225" s="212">
        <v>27</v>
      </c>
      <c r="C225" s="117" t="s">
        <v>0</v>
      </c>
      <c r="D225" s="163" t="s">
        <v>57</v>
      </c>
      <c r="E225" s="164"/>
      <c r="F225" s="118" t="s">
        <v>15</v>
      </c>
      <c r="G225" s="119">
        <v>7</v>
      </c>
      <c r="H225" s="118" t="s">
        <v>16</v>
      </c>
      <c r="I225" s="119">
        <v>833</v>
      </c>
      <c r="J225" s="120" t="s">
        <v>17</v>
      </c>
      <c r="K225" s="120"/>
      <c r="L225" s="120"/>
      <c r="M225" s="119">
        <v>12</v>
      </c>
      <c r="N225" s="121" t="s">
        <v>18</v>
      </c>
      <c r="O225" s="119">
        <v>121</v>
      </c>
    </row>
    <row r="226" spans="2:18" ht="35.25" customHeight="1">
      <c r="B226" s="212"/>
      <c r="C226" s="117" t="s">
        <v>19</v>
      </c>
      <c r="D226" s="122">
        <v>1</v>
      </c>
      <c r="E226" s="118">
        <v>2</v>
      </c>
      <c r="F226" s="118">
        <v>3</v>
      </c>
      <c r="G226" s="118">
        <v>4</v>
      </c>
      <c r="H226" s="118">
        <v>5</v>
      </c>
      <c r="I226" s="118">
        <v>6</v>
      </c>
      <c r="J226" s="118">
        <v>7</v>
      </c>
      <c r="K226" s="118">
        <v>8</v>
      </c>
      <c r="L226" s="121">
        <v>9</v>
      </c>
      <c r="M226" s="121">
        <v>10</v>
      </c>
      <c r="N226" s="121">
        <v>11</v>
      </c>
      <c r="O226" s="134">
        <v>12</v>
      </c>
    </row>
    <row r="227" spans="2:18" ht="35.25" customHeight="1" thickBot="1">
      <c r="B227" s="212"/>
      <c r="C227" s="123" t="s">
        <v>20</v>
      </c>
      <c r="D227" s="124">
        <v>31</v>
      </c>
      <c r="E227" s="125">
        <v>28</v>
      </c>
      <c r="F227" s="125">
        <v>31</v>
      </c>
      <c r="G227" s="126">
        <v>30</v>
      </c>
      <c r="H227" s="126">
        <v>31</v>
      </c>
      <c r="I227" s="126">
        <v>30</v>
      </c>
      <c r="J227" s="126">
        <v>31</v>
      </c>
      <c r="K227" s="126">
        <v>31</v>
      </c>
      <c r="L227" s="115">
        <v>30</v>
      </c>
      <c r="M227" s="115">
        <v>31</v>
      </c>
      <c r="N227" s="115">
        <v>30</v>
      </c>
      <c r="O227" s="135">
        <v>31</v>
      </c>
    </row>
    <row r="228" spans="2:18" ht="35.25" customHeight="1">
      <c r="B228" s="212"/>
      <c r="C228" s="127" t="s">
        <v>21</v>
      </c>
      <c r="D228" s="51">
        <v>9</v>
      </c>
      <c r="E228" s="51">
        <v>11.9</v>
      </c>
      <c r="F228" s="51">
        <v>16</v>
      </c>
      <c r="G228" s="51">
        <v>20.9</v>
      </c>
      <c r="H228" s="51">
        <v>29.5</v>
      </c>
      <c r="I228" s="51">
        <v>28.2</v>
      </c>
      <c r="J228" s="51">
        <v>28.2</v>
      </c>
      <c r="K228" s="51">
        <v>29.4</v>
      </c>
      <c r="L228" s="114">
        <v>20.5</v>
      </c>
      <c r="M228" s="114">
        <v>13.7</v>
      </c>
      <c r="N228" s="114">
        <v>10.199999999999999</v>
      </c>
      <c r="O228" s="136">
        <v>8</v>
      </c>
    </row>
    <row r="229" spans="2:18" ht="35.25" customHeight="1" thickBot="1">
      <c r="B229" s="212"/>
      <c r="C229" s="128" t="s">
        <v>22</v>
      </c>
      <c r="D229" s="129">
        <f>D228/3.6</f>
        <v>2.5</v>
      </c>
      <c r="E229" s="129">
        <f t="shared" ref="E229:O229" si="26">E228/3.6</f>
        <v>3.3055555555555554</v>
      </c>
      <c r="F229" s="129">
        <f t="shared" si="26"/>
        <v>4.4444444444444446</v>
      </c>
      <c r="G229" s="129">
        <f t="shared" si="26"/>
        <v>5.8055555555555554</v>
      </c>
      <c r="H229" s="129">
        <f t="shared" si="26"/>
        <v>8.1944444444444446</v>
      </c>
      <c r="I229" s="129">
        <f t="shared" si="26"/>
        <v>7.833333333333333</v>
      </c>
      <c r="J229" s="129">
        <f t="shared" si="26"/>
        <v>7.833333333333333</v>
      </c>
      <c r="K229" s="129">
        <f t="shared" si="26"/>
        <v>8.1666666666666661</v>
      </c>
      <c r="L229" s="129">
        <f t="shared" si="26"/>
        <v>5.6944444444444446</v>
      </c>
      <c r="M229" s="129">
        <f t="shared" si="26"/>
        <v>3.8055555555555554</v>
      </c>
      <c r="N229" s="129">
        <f t="shared" si="26"/>
        <v>2.833333333333333</v>
      </c>
      <c r="O229" s="137">
        <f t="shared" si="26"/>
        <v>2.2222222222222223</v>
      </c>
    </row>
    <row r="230" spans="2:18" ht="35.25" customHeight="1" thickBot="1">
      <c r="B230" s="212"/>
      <c r="C230" s="130" t="s">
        <v>23</v>
      </c>
      <c r="D230" s="131"/>
      <c r="E230" s="131"/>
      <c r="F230" s="132"/>
      <c r="G230" s="131" t="s">
        <v>24</v>
      </c>
      <c r="H230" s="133">
        <f>(SUM(D228:O228)/12)*0.9</f>
        <v>16.912499999999998</v>
      </c>
      <c r="I230" s="126"/>
      <c r="J230" s="126" t="s">
        <v>25</v>
      </c>
      <c r="K230" s="133">
        <f>(SUM(D229:O229)/12)*0.9</f>
        <v>4.697916666666667</v>
      </c>
      <c r="L230" s="115"/>
      <c r="M230" s="115"/>
      <c r="N230" s="115"/>
      <c r="O230" s="135"/>
    </row>
    <row r="231" spans="2:18" ht="35.25" customHeight="1" thickBot="1">
      <c r="B231" s="212"/>
      <c r="C231" s="204"/>
      <c r="D231" s="204"/>
      <c r="E231" s="204"/>
      <c r="F231" s="204"/>
      <c r="G231" s="204"/>
      <c r="H231" s="204"/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</row>
    <row r="232" spans="2:18" ht="35.25" customHeight="1" thickBot="1">
      <c r="B232" s="212">
        <v>28</v>
      </c>
      <c r="C232" s="117" t="s">
        <v>0</v>
      </c>
      <c r="D232" s="300" t="s">
        <v>56</v>
      </c>
      <c r="E232" s="301"/>
      <c r="F232" s="118" t="s">
        <v>15</v>
      </c>
      <c r="G232" s="119">
        <v>320</v>
      </c>
      <c r="H232" s="118" t="s">
        <v>16</v>
      </c>
      <c r="I232" s="119">
        <v>2130</v>
      </c>
      <c r="J232" s="120" t="s">
        <v>17</v>
      </c>
      <c r="K232" s="120"/>
      <c r="L232" s="120"/>
      <c r="M232" s="119">
        <v>8.8000000000000007</v>
      </c>
      <c r="N232" s="121" t="s">
        <v>18</v>
      </c>
      <c r="O232" s="119">
        <v>137</v>
      </c>
      <c r="P232" s="204"/>
      <c r="Q232" s="204"/>
      <c r="R232" s="204"/>
    </row>
    <row r="233" spans="2:18" ht="35.25" customHeight="1">
      <c r="B233" s="212"/>
      <c r="C233" s="117" t="s">
        <v>19</v>
      </c>
      <c r="D233" s="122">
        <v>1</v>
      </c>
      <c r="E233" s="118">
        <v>2</v>
      </c>
      <c r="F233" s="118">
        <v>3</v>
      </c>
      <c r="G233" s="118">
        <v>4</v>
      </c>
      <c r="H233" s="118">
        <v>5</v>
      </c>
      <c r="I233" s="118">
        <v>6</v>
      </c>
      <c r="J233" s="118">
        <v>7</v>
      </c>
      <c r="K233" s="118">
        <v>8</v>
      </c>
      <c r="L233" s="121">
        <v>9</v>
      </c>
      <c r="M233" s="121">
        <v>10</v>
      </c>
      <c r="N233" s="121">
        <v>11</v>
      </c>
      <c r="O233" s="134">
        <v>12</v>
      </c>
      <c r="P233" s="204"/>
      <c r="Q233" s="204"/>
      <c r="R233" s="204"/>
    </row>
    <row r="234" spans="2:18" ht="35.25" customHeight="1" thickBot="1">
      <c r="B234" s="212"/>
      <c r="C234" s="123" t="s">
        <v>20</v>
      </c>
      <c r="D234" s="124">
        <v>31</v>
      </c>
      <c r="E234" s="125">
        <v>28</v>
      </c>
      <c r="F234" s="125">
        <v>31</v>
      </c>
      <c r="G234" s="126">
        <v>30</v>
      </c>
      <c r="H234" s="126">
        <v>31</v>
      </c>
      <c r="I234" s="126">
        <v>30</v>
      </c>
      <c r="J234" s="126">
        <v>31</v>
      </c>
      <c r="K234" s="126">
        <v>31</v>
      </c>
      <c r="L234" s="115">
        <v>30</v>
      </c>
      <c r="M234" s="115">
        <v>31</v>
      </c>
      <c r="N234" s="115">
        <v>30</v>
      </c>
      <c r="O234" s="206">
        <v>31</v>
      </c>
      <c r="P234" s="204"/>
      <c r="Q234" s="204"/>
      <c r="R234" s="204"/>
    </row>
    <row r="235" spans="2:18" ht="35.25" customHeight="1">
      <c r="B235" s="212"/>
      <c r="C235" s="127" t="s">
        <v>21</v>
      </c>
      <c r="D235" s="51">
        <v>7.3</v>
      </c>
      <c r="E235" s="51">
        <v>11.2</v>
      </c>
      <c r="F235" s="51">
        <v>12.8</v>
      </c>
      <c r="G235" s="51">
        <v>18.899999999999999</v>
      </c>
      <c r="H235" s="51">
        <v>24.1</v>
      </c>
      <c r="I235" s="51">
        <v>26.9</v>
      </c>
      <c r="J235" s="51">
        <v>27.4</v>
      </c>
      <c r="K235" s="51">
        <v>25.2</v>
      </c>
      <c r="L235" s="114">
        <v>16.8</v>
      </c>
      <c r="M235" s="114">
        <v>12.5</v>
      </c>
      <c r="N235" s="114">
        <v>7.9</v>
      </c>
      <c r="O235" s="207">
        <v>6.5</v>
      </c>
      <c r="P235" s="204"/>
      <c r="Q235" s="204"/>
      <c r="R235" s="204"/>
    </row>
    <row r="236" spans="2:18" ht="35.25" customHeight="1" thickBot="1">
      <c r="B236" s="212"/>
      <c r="C236" s="128" t="s">
        <v>22</v>
      </c>
      <c r="D236" s="129">
        <f>D235/3.6</f>
        <v>2.0277777777777777</v>
      </c>
      <c r="E236" s="129">
        <f t="shared" ref="E236:O236" si="27">E235/3.6</f>
        <v>3.1111111111111107</v>
      </c>
      <c r="F236" s="129">
        <f t="shared" si="27"/>
        <v>3.5555555555555558</v>
      </c>
      <c r="G236" s="129">
        <f t="shared" si="27"/>
        <v>5.2499999999999991</v>
      </c>
      <c r="H236" s="129">
        <f t="shared" si="27"/>
        <v>6.6944444444444446</v>
      </c>
      <c r="I236" s="129">
        <f t="shared" si="27"/>
        <v>7.4722222222222214</v>
      </c>
      <c r="J236" s="129">
        <f t="shared" si="27"/>
        <v>7.6111111111111107</v>
      </c>
      <c r="K236" s="129">
        <f t="shared" si="27"/>
        <v>7</v>
      </c>
      <c r="L236" s="129">
        <f t="shared" si="27"/>
        <v>4.666666666666667</v>
      </c>
      <c r="M236" s="129">
        <f t="shared" si="27"/>
        <v>3.4722222222222223</v>
      </c>
      <c r="N236" s="129">
        <f t="shared" si="27"/>
        <v>2.1944444444444446</v>
      </c>
      <c r="O236" s="208">
        <f t="shared" si="27"/>
        <v>1.8055555555555556</v>
      </c>
      <c r="P236" s="204"/>
      <c r="Q236" s="204"/>
      <c r="R236" s="204"/>
    </row>
    <row r="237" spans="2:18" ht="35.25" customHeight="1" thickBot="1">
      <c r="B237" s="212"/>
      <c r="C237" s="130" t="s">
        <v>23</v>
      </c>
      <c r="D237" s="131"/>
      <c r="E237" s="131"/>
      <c r="F237" s="132"/>
      <c r="G237" s="131" t="s">
        <v>24</v>
      </c>
      <c r="H237" s="133">
        <f>(SUM(D235:O235)/12)*0.9</f>
        <v>14.812500000000002</v>
      </c>
      <c r="I237" s="126"/>
      <c r="J237" s="126" t="s">
        <v>25</v>
      </c>
      <c r="K237" s="133">
        <f>(SUM(D236:O236)/12)*0.9</f>
        <v>4.114583333333333</v>
      </c>
      <c r="L237" s="115"/>
      <c r="M237" s="115"/>
      <c r="N237" s="115"/>
      <c r="O237" s="135"/>
      <c r="P237" s="204"/>
      <c r="Q237" s="204"/>
      <c r="R237" s="204"/>
    </row>
    <row r="238" spans="2:18" ht="35.25" customHeight="1">
      <c r="B238" s="212"/>
      <c r="C238" s="204"/>
      <c r="D238" s="204"/>
      <c r="E238" s="204"/>
      <c r="F238" s="204"/>
      <c r="G238" s="204"/>
      <c r="H238" s="204"/>
      <c r="I238" s="204"/>
      <c r="J238" s="204"/>
      <c r="K238" s="204"/>
      <c r="L238" s="204"/>
      <c r="M238" s="204"/>
      <c r="N238" s="204"/>
      <c r="O238" s="204"/>
      <c r="P238" s="204"/>
      <c r="Q238" s="204"/>
      <c r="R238" s="204"/>
    </row>
    <row r="239" spans="2:18" ht="35.25" customHeight="1">
      <c r="B239" s="212"/>
      <c r="C239" s="204"/>
      <c r="D239" s="204"/>
      <c r="E239" s="204"/>
      <c r="F239" s="204"/>
      <c r="G239" s="204"/>
      <c r="H239" s="204"/>
      <c r="I239" s="204"/>
      <c r="J239" s="204"/>
      <c r="K239" s="204"/>
      <c r="L239" s="204"/>
      <c r="M239" s="204"/>
      <c r="N239" s="204"/>
      <c r="O239" s="204"/>
      <c r="P239" s="204"/>
      <c r="Q239" s="204"/>
      <c r="R239" s="204"/>
    </row>
    <row r="240" spans="2:18" ht="35.25" customHeight="1">
      <c r="B240" s="212"/>
      <c r="C240" s="204"/>
      <c r="D240" s="204"/>
      <c r="E240" s="204"/>
      <c r="F240" s="204"/>
      <c r="G240" s="204"/>
      <c r="H240" s="204"/>
      <c r="I240" s="204"/>
      <c r="J240" s="204"/>
      <c r="K240" s="204"/>
      <c r="L240" s="204"/>
      <c r="M240" s="204"/>
      <c r="N240" s="204"/>
      <c r="O240" s="204"/>
      <c r="P240" s="204"/>
      <c r="Q240" s="204"/>
      <c r="R240" s="204"/>
    </row>
    <row r="241" spans="2:18" ht="35.25" customHeight="1">
      <c r="B241" s="212"/>
      <c r="C241" s="204"/>
      <c r="D241" s="204"/>
      <c r="E241" s="204"/>
      <c r="F241" s="204"/>
      <c r="G241" s="204"/>
      <c r="H241" s="204"/>
      <c r="I241" s="204"/>
      <c r="J241" s="204"/>
      <c r="K241" s="204"/>
      <c r="L241" s="204"/>
      <c r="M241" s="204"/>
      <c r="N241" s="204"/>
      <c r="O241" s="204"/>
      <c r="P241" s="204"/>
      <c r="Q241" s="204"/>
      <c r="R241" s="204"/>
    </row>
    <row r="242" spans="2:18" ht="35.25" customHeight="1">
      <c r="B242" s="212"/>
    </row>
    <row r="243" spans="2:18" ht="35.25" customHeight="1">
      <c r="B243" s="212"/>
    </row>
    <row r="244" spans="2:18" ht="35.25" customHeight="1" thickBot="1">
      <c r="B244" s="212"/>
      <c r="C244" s="138"/>
      <c r="D244" s="140"/>
      <c r="E244" s="140"/>
      <c r="F244" s="85"/>
      <c r="G244" s="140"/>
      <c r="H244" s="61"/>
      <c r="I244" s="51"/>
      <c r="J244" s="51"/>
      <c r="K244" s="61"/>
      <c r="L244" s="51"/>
      <c r="M244" s="51"/>
      <c r="N244" s="51"/>
      <c r="O244" s="51"/>
    </row>
    <row r="245" spans="2:18" ht="35.25" customHeight="1" thickBot="1">
      <c r="B245" s="212">
        <v>29</v>
      </c>
      <c r="C245" s="117" t="s">
        <v>0</v>
      </c>
      <c r="D245" s="163" t="s">
        <v>58</v>
      </c>
      <c r="E245" s="164"/>
      <c r="F245" s="118" t="s">
        <v>15</v>
      </c>
      <c r="G245" s="119">
        <v>931</v>
      </c>
      <c r="H245" s="118" t="s">
        <v>16</v>
      </c>
      <c r="I245" s="119">
        <v>2248</v>
      </c>
      <c r="J245" s="120" t="s">
        <v>17</v>
      </c>
      <c r="K245" s="120"/>
      <c r="L245" s="120"/>
      <c r="M245" s="119">
        <v>7.7</v>
      </c>
      <c r="N245" s="121" t="s">
        <v>18</v>
      </c>
      <c r="O245" s="119">
        <v>183</v>
      </c>
    </row>
    <row r="246" spans="2:18" ht="35.25" customHeight="1">
      <c r="C246" s="117" t="s">
        <v>19</v>
      </c>
      <c r="D246" s="122">
        <v>1</v>
      </c>
      <c r="E246" s="118">
        <v>2</v>
      </c>
      <c r="F246" s="118">
        <v>3</v>
      </c>
      <c r="G246" s="118">
        <v>4</v>
      </c>
      <c r="H246" s="118">
        <v>5</v>
      </c>
      <c r="I246" s="118">
        <v>6</v>
      </c>
      <c r="J246" s="118">
        <v>7</v>
      </c>
      <c r="K246" s="118">
        <v>8</v>
      </c>
      <c r="L246" s="121">
        <v>9</v>
      </c>
      <c r="M246" s="121">
        <v>10</v>
      </c>
      <c r="N246" s="121">
        <v>11</v>
      </c>
      <c r="O246" s="134">
        <v>12</v>
      </c>
    </row>
    <row r="247" spans="2:18" ht="35.25" customHeight="1" thickBot="1">
      <c r="C247" s="123" t="s">
        <v>20</v>
      </c>
      <c r="D247" s="124">
        <v>31</v>
      </c>
      <c r="E247" s="125">
        <v>28</v>
      </c>
      <c r="F247" s="125">
        <v>31</v>
      </c>
      <c r="G247" s="126">
        <v>30</v>
      </c>
      <c r="H247" s="126">
        <v>31</v>
      </c>
      <c r="I247" s="126">
        <v>30</v>
      </c>
      <c r="J247" s="126">
        <v>31</v>
      </c>
      <c r="K247" s="126">
        <v>31</v>
      </c>
      <c r="L247" s="115">
        <v>30</v>
      </c>
      <c r="M247" s="115">
        <v>31</v>
      </c>
      <c r="N247" s="115">
        <v>30</v>
      </c>
      <c r="O247" s="135">
        <v>31</v>
      </c>
    </row>
    <row r="248" spans="2:18" ht="35.25" customHeight="1">
      <c r="C248" s="127" t="s">
        <v>21</v>
      </c>
      <c r="D248" s="51">
        <v>9.1</v>
      </c>
      <c r="E248" s="51">
        <v>11.9</v>
      </c>
      <c r="F248" s="51">
        <v>16.100000000000001</v>
      </c>
      <c r="G248" s="51">
        <v>21.1</v>
      </c>
      <c r="H248" s="51">
        <v>25.7</v>
      </c>
      <c r="I248" s="51">
        <v>28.6</v>
      </c>
      <c r="J248" s="51">
        <v>28.6</v>
      </c>
      <c r="K248" s="51">
        <v>26</v>
      </c>
      <c r="L248" s="114">
        <v>19.8</v>
      </c>
      <c r="M248" s="114">
        <v>13.9</v>
      </c>
      <c r="N248" s="114">
        <v>10.1</v>
      </c>
      <c r="O248" s="136">
        <v>7.9</v>
      </c>
    </row>
    <row r="249" spans="2:18" ht="35.25" customHeight="1" thickBot="1">
      <c r="C249" s="128" t="s">
        <v>22</v>
      </c>
      <c r="D249" s="129">
        <f>D248/3.6</f>
        <v>2.5277777777777777</v>
      </c>
      <c r="E249" s="129">
        <f t="shared" ref="E249:O249" si="28">E248/3.6</f>
        <v>3.3055555555555554</v>
      </c>
      <c r="F249" s="129">
        <f t="shared" si="28"/>
        <v>4.4722222222222223</v>
      </c>
      <c r="G249" s="129">
        <f t="shared" si="28"/>
        <v>5.8611111111111116</v>
      </c>
      <c r="H249" s="129">
        <f t="shared" si="28"/>
        <v>7.1388888888888884</v>
      </c>
      <c r="I249" s="129">
        <f t="shared" si="28"/>
        <v>7.9444444444444446</v>
      </c>
      <c r="J249" s="129">
        <f t="shared" si="28"/>
        <v>7.9444444444444446</v>
      </c>
      <c r="K249" s="129">
        <f t="shared" si="28"/>
        <v>7.2222222222222223</v>
      </c>
      <c r="L249" s="129">
        <f t="shared" si="28"/>
        <v>5.5</v>
      </c>
      <c r="M249" s="129">
        <f t="shared" si="28"/>
        <v>3.8611111111111112</v>
      </c>
      <c r="N249" s="129">
        <f t="shared" si="28"/>
        <v>2.8055555555555554</v>
      </c>
      <c r="O249" s="137">
        <f t="shared" si="28"/>
        <v>2.1944444444444446</v>
      </c>
    </row>
    <row r="250" spans="2:18" ht="35.25" customHeight="1" thickBot="1">
      <c r="C250" s="130" t="s">
        <v>23</v>
      </c>
      <c r="D250" s="131"/>
      <c r="E250" s="131"/>
      <c r="F250" s="132"/>
      <c r="G250" s="131" t="s">
        <v>24</v>
      </c>
      <c r="H250" s="133">
        <f>(SUM(D248:O248)/12)*0.9</f>
        <v>16.41</v>
      </c>
      <c r="I250" s="126"/>
      <c r="J250" s="126" t="s">
        <v>25</v>
      </c>
      <c r="K250" s="133">
        <f>(SUM(D249:O249)/12)*0.9</f>
        <v>4.5583333333333336</v>
      </c>
      <c r="L250" s="115"/>
      <c r="M250" s="115"/>
      <c r="N250" s="115"/>
      <c r="O250" s="135"/>
    </row>
    <row r="251" spans="2:18" ht="35.25" customHeight="1"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</row>
    <row r="252" spans="2:18" ht="35.25" customHeight="1" thickBot="1">
      <c r="B252" s="212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</row>
    <row r="253" spans="2:18" ht="35.25" customHeight="1" thickBot="1">
      <c r="B253" s="212">
        <v>30</v>
      </c>
      <c r="C253" s="117" t="s">
        <v>0</v>
      </c>
      <c r="D253" s="163" t="s">
        <v>59</v>
      </c>
      <c r="E253" s="164"/>
      <c r="F253" s="118" t="s">
        <v>15</v>
      </c>
      <c r="G253" s="119">
        <v>9</v>
      </c>
      <c r="H253" s="118" t="s">
        <v>16</v>
      </c>
      <c r="I253" s="119">
        <v>2326</v>
      </c>
      <c r="J253" s="120" t="s">
        <v>17</v>
      </c>
      <c r="K253" s="120"/>
      <c r="L253" s="120"/>
      <c r="M253" s="119">
        <v>6.3</v>
      </c>
      <c r="N253" s="121" t="s">
        <v>18</v>
      </c>
      <c r="O253" s="119">
        <v>183</v>
      </c>
    </row>
    <row r="254" spans="2:18" ht="35.25" customHeight="1">
      <c r="B254" s="212"/>
      <c r="C254" s="117" t="s">
        <v>19</v>
      </c>
      <c r="D254" s="122">
        <v>1</v>
      </c>
      <c r="E254" s="118">
        <v>2</v>
      </c>
      <c r="F254" s="118">
        <v>3</v>
      </c>
      <c r="G254" s="118">
        <v>4</v>
      </c>
      <c r="H254" s="118">
        <v>5</v>
      </c>
      <c r="I254" s="118">
        <v>6</v>
      </c>
      <c r="J254" s="118">
        <v>7</v>
      </c>
      <c r="K254" s="118">
        <v>8</v>
      </c>
      <c r="L254" s="121">
        <v>9</v>
      </c>
      <c r="M254" s="121">
        <v>10</v>
      </c>
      <c r="N254" s="121">
        <v>11</v>
      </c>
      <c r="O254" s="134">
        <v>12</v>
      </c>
    </row>
    <row r="255" spans="2:18" ht="35.25" customHeight="1" thickBot="1">
      <c r="B255" s="212"/>
      <c r="C255" s="123" t="s">
        <v>20</v>
      </c>
      <c r="D255" s="124">
        <v>31</v>
      </c>
      <c r="E255" s="125">
        <v>28</v>
      </c>
      <c r="F255" s="125">
        <v>31</v>
      </c>
      <c r="G255" s="126">
        <v>30</v>
      </c>
      <c r="H255" s="126">
        <v>31</v>
      </c>
      <c r="I255" s="126">
        <v>30</v>
      </c>
      <c r="J255" s="126">
        <v>31</v>
      </c>
      <c r="K255" s="126">
        <v>31</v>
      </c>
      <c r="L255" s="115">
        <v>30</v>
      </c>
      <c r="M255" s="115">
        <v>31</v>
      </c>
      <c r="N255" s="115">
        <v>30</v>
      </c>
      <c r="O255" s="135">
        <v>31</v>
      </c>
    </row>
    <row r="256" spans="2:18" ht="35.25" customHeight="1">
      <c r="B256" s="212"/>
      <c r="C256" s="127" t="s">
        <v>21</v>
      </c>
      <c r="D256" s="51">
        <v>4.5999999999999996</v>
      </c>
      <c r="E256" s="51">
        <v>7.7</v>
      </c>
      <c r="F256" s="51">
        <v>10.9</v>
      </c>
      <c r="G256" s="51">
        <v>17.399999999999999</v>
      </c>
      <c r="H256" s="51">
        <v>21.1</v>
      </c>
      <c r="I256" s="51">
        <v>22.4</v>
      </c>
      <c r="J256" s="51">
        <v>23.9</v>
      </c>
      <c r="K256" s="51">
        <v>19.2</v>
      </c>
      <c r="L256" s="114">
        <v>15.6</v>
      </c>
      <c r="M256" s="114">
        <v>10.7</v>
      </c>
      <c r="N256" s="114">
        <v>4.7</v>
      </c>
      <c r="O256" s="136">
        <v>3.4</v>
      </c>
    </row>
    <row r="257" spans="2:15" ht="35.25" customHeight="1" thickBot="1">
      <c r="B257" s="212"/>
      <c r="C257" s="128" t="s">
        <v>22</v>
      </c>
      <c r="D257" s="129">
        <f>D256/3.6</f>
        <v>1.2777777777777777</v>
      </c>
      <c r="E257" s="129">
        <f t="shared" ref="E257:N257" si="29">E256/3.6</f>
        <v>2.1388888888888888</v>
      </c>
      <c r="F257" s="129">
        <f t="shared" si="29"/>
        <v>3.0277777777777777</v>
      </c>
      <c r="G257" s="129">
        <f t="shared" si="29"/>
        <v>4.833333333333333</v>
      </c>
      <c r="H257" s="129">
        <f t="shared" si="29"/>
        <v>5.8611111111111116</v>
      </c>
      <c r="I257" s="129">
        <f t="shared" si="29"/>
        <v>6.2222222222222214</v>
      </c>
      <c r="J257" s="129">
        <f t="shared" si="29"/>
        <v>6.6388888888888884</v>
      </c>
      <c r="K257" s="129">
        <f t="shared" si="29"/>
        <v>5.333333333333333</v>
      </c>
      <c r="L257" s="129">
        <f t="shared" si="29"/>
        <v>4.333333333333333</v>
      </c>
      <c r="M257" s="129">
        <f t="shared" si="29"/>
        <v>2.9722222222222219</v>
      </c>
      <c r="N257" s="129">
        <f t="shared" si="29"/>
        <v>1.3055555555555556</v>
      </c>
      <c r="O257" s="137">
        <f>O256/3.6</f>
        <v>0.94444444444444442</v>
      </c>
    </row>
    <row r="258" spans="2:15" ht="35.25" customHeight="1" thickBot="1">
      <c r="B258" s="212"/>
      <c r="C258" s="130" t="s">
        <v>23</v>
      </c>
      <c r="D258" s="131"/>
      <c r="E258" s="131"/>
      <c r="F258" s="132"/>
      <c r="G258" s="131" t="s">
        <v>24</v>
      </c>
      <c r="H258" s="133">
        <f>(SUM(D256:O256)/12)*0.9</f>
        <v>12.120000000000001</v>
      </c>
      <c r="I258" s="126"/>
      <c r="J258" s="126" t="s">
        <v>25</v>
      </c>
      <c r="K258" s="133">
        <f>(SUM(D257:O257)/12)*0.9</f>
        <v>3.3666666666666667</v>
      </c>
      <c r="L258" s="115"/>
      <c r="M258" s="115"/>
      <c r="N258" s="115"/>
      <c r="O258" s="135"/>
    </row>
    <row r="259" spans="2:15" ht="35.25" customHeight="1">
      <c r="B259" s="212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</row>
    <row r="260" spans="2:15" ht="35.25" customHeight="1" thickBot="1">
      <c r="B260" s="212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</row>
    <row r="261" spans="2:15" ht="35.25" customHeight="1" thickBot="1">
      <c r="B261" s="212"/>
      <c r="C261" s="117" t="s">
        <v>0</v>
      </c>
      <c r="D261" s="163" t="s">
        <v>60</v>
      </c>
      <c r="E261" s="164"/>
      <c r="F261" s="118" t="s">
        <v>15</v>
      </c>
      <c r="G261" s="119">
        <v>76</v>
      </c>
      <c r="H261" s="118" t="s">
        <v>16</v>
      </c>
      <c r="I261" s="119">
        <v>1530</v>
      </c>
      <c r="J261" s="120" t="s">
        <v>17</v>
      </c>
      <c r="K261" s="120"/>
      <c r="L261" s="120"/>
      <c r="M261" s="119">
        <v>9.1999999999999993</v>
      </c>
      <c r="N261" s="121" t="s">
        <v>18</v>
      </c>
      <c r="O261" s="119">
        <v>165</v>
      </c>
    </row>
    <row r="262" spans="2:15" ht="35.25" customHeight="1">
      <c r="B262" s="212">
        <v>31</v>
      </c>
      <c r="C262" s="117" t="s">
        <v>19</v>
      </c>
      <c r="D262" s="122">
        <v>1</v>
      </c>
      <c r="E262" s="118">
        <v>2</v>
      </c>
      <c r="F262" s="118">
        <v>3</v>
      </c>
      <c r="G262" s="118">
        <v>4</v>
      </c>
      <c r="H262" s="118">
        <v>5</v>
      </c>
      <c r="I262" s="118">
        <v>6</v>
      </c>
      <c r="J262" s="118">
        <v>7</v>
      </c>
      <c r="K262" s="118">
        <v>8</v>
      </c>
      <c r="L262" s="121">
        <v>9</v>
      </c>
      <c r="M262" s="121">
        <v>10</v>
      </c>
      <c r="N262" s="121">
        <v>11</v>
      </c>
      <c r="O262" s="134">
        <v>12</v>
      </c>
    </row>
    <row r="263" spans="2:15" ht="35.25" customHeight="1" thickBot="1">
      <c r="B263" s="212"/>
      <c r="C263" s="123" t="s">
        <v>20</v>
      </c>
      <c r="D263" s="124">
        <v>31</v>
      </c>
      <c r="E263" s="125">
        <v>28</v>
      </c>
      <c r="F263" s="125">
        <v>31</v>
      </c>
      <c r="G263" s="126">
        <v>30</v>
      </c>
      <c r="H263" s="126">
        <v>31</v>
      </c>
      <c r="I263" s="126">
        <v>30</v>
      </c>
      <c r="J263" s="126">
        <v>31</v>
      </c>
      <c r="K263" s="126">
        <v>31</v>
      </c>
      <c r="L263" s="115">
        <v>30</v>
      </c>
      <c r="M263" s="115">
        <v>31</v>
      </c>
      <c r="N263" s="115">
        <v>30</v>
      </c>
      <c r="O263" s="135">
        <v>31</v>
      </c>
    </row>
    <row r="264" spans="2:15" ht="35.25" customHeight="1">
      <c r="B264" s="212"/>
      <c r="C264" s="127" t="s">
        <v>21</v>
      </c>
      <c r="D264" s="51">
        <v>6.4</v>
      </c>
      <c r="E264" s="51">
        <v>9.6999999999999993</v>
      </c>
      <c r="F264" s="51">
        <v>13.8</v>
      </c>
      <c r="G264" s="51">
        <v>19.5</v>
      </c>
      <c r="H264" s="51">
        <v>23.8</v>
      </c>
      <c r="I264" s="51">
        <v>25.7</v>
      </c>
      <c r="J264" s="51">
        <v>26.6</v>
      </c>
      <c r="K264" s="51">
        <v>23.2</v>
      </c>
      <c r="L264" s="114">
        <v>17.8</v>
      </c>
      <c r="M264" s="114">
        <v>12.5</v>
      </c>
      <c r="N264" s="114">
        <v>7.7</v>
      </c>
      <c r="O264" s="136">
        <v>5.7</v>
      </c>
    </row>
    <row r="265" spans="2:15" ht="35.25" customHeight="1" thickBot="1">
      <c r="B265" s="212"/>
      <c r="C265" s="128" t="s">
        <v>22</v>
      </c>
      <c r="D265" s="129">
        <f>D264/3.6</f>
        <v>1.7777777777777779</v>
      </c>
      <c r="E265" s="129">
        <f t="shared" ref="E265:O265" si="30">E264/3.6</f>
        <v>2.6944444444444442</v>
      </c>
      <c r="F265" s="129">
        <f t="shared" si="30"/>
        <v>3.8333333333333335</v>
      </c>
      <c r="G265" s="129">
        <f t="shared" si="30"/>
        <v>5.416666666666667</v>
      </c>
      <c r="H265" s="129">
        <f t="shared" si="30"/>
        <v>6.6111111111111107</v>
      </c>
      <c r="I265" s="129">
        <f t="shared" si="30"/>
        <v>7.1388888888888884</v>
      </c>
      <c r="J265" s="129">
        <f t="shared" si="30"/>
        <v>7.3888888888888893</v>
      </c>
      <c r="K265" s="129">
        <f t="shared" si="30"/>
        <v>6.4444444444444438</v>
      </c>
      <c r="L265" s="129">
        <f t="shared" si="30"/>
        <v>4.9444444444444446</v>
      </c>
      <c r="M265" s="129">
        <f t="shared" si="30"/>
        <v>3.4722222222222223</v>
      </c>
      <c r="N265" s="129">
        <f t="shared" si="30"/>
        <v>2.1388888888888888</v>
      </c>
      <c r="O265" s="137">
        <f t="shared" si="30"/>
        <v>1.5833333333333333</v>
      </c>
    </row>
    <row r="266" spans="2:15" ht="35.25" customHeight="1" thickBot="1">
      <c r="B266" s="212"/>
      <c r="C266" s="130" t="s">
        <v>23</v>
      </c>
      <c r="D266" s="131"/>
      <c r="E266" s="131"/>
      <c r="F266" s="132"/>
      <c r="G266" s="131" t="s">
        <v>24</v>
      </c>
      <c r="H266" s="133">
        <f>(SUM(D264:O264)/12)*0.9</f>
        <v>14.429999999999998</v>
      </c>
      <c r="I266" s="126"/>
      <c r="J266" s="126" t="s">
        <v>25</v>
      </c>
      <c r="K266" s="133">
        <f>(SUM(D265:O265)/12)*0.9</f>
        <v>4.0083333333333329</v>
      </c>
      <c r="L266" s="115"/>
      <c r="M266" s="115"/>
      <c r="N266" s="115"/>
      <c r="O266" s="135"/>
    </row>
    <row r="267" spans="2:15" ht="35.25" customHeight="1" thickBot="1">
      <c r="B267" s="212"/>
    </row>
    <row r="268" spans="2:15" ht="35.25" customHeight="1" thickBot="1">
      <c r="B268" s="212">
        <v>32</v>
      </c>
      <c r="C268" s="117" t="s">
        <v>0</v>
      </c>
      <c r="D268" s="163" t="s">
        <v>61</v>
      </c>
      <c r="E268" s="164"/>
      <c r="F268" s="118" t="s">
        <v>15</v>
      </c>
      <c r="G268" s="119">
        <v>40</v>
      </c>
      <c r="H268" s="118" t="s">
        <v>16</v>
      </c>
      <c r="I268" s="119">
        <v>1821</v>
      </c>
      <c r="J268" s="120" t="s">
        <v>17</v>
      </c>
      <c r="K268" s="120"/>
      <c r="L268" s="120"/>
      <c r="M268" s="119">
        <v>8.1999999999999993</v>
      </c>
      <c r="N268" s="121" t="s">
        <v>18</v>
      </c>
      <c r="O268" s="119">
        <v>165</v>
      </c>
    </row>
    <row r="269" spans="2:15" ht="35.25" customHeight="1">
      <c r="B269" s="212"/>
      <c r="C269" s="117" t="s">
        <v>19</v>
      </c>
      <c r="D269" s="122">
        <v>1</v>
      </c>
      <c r="E269" s="118">
        <v>2</v>
      </c>
      <c r="F269" s="118">
        <v>3</v>
      </c>
      <c r="G269" s="118">
        <v>4</v>
      </c>
      <c r="H269" s="118">
        <v>5</v>
      </c>
      <c r="I269" s="118">
        <v>6</v>
      </c>
      <c r="J269" s="118">
        <v>7</v>
      </c>
      <c r="K269" s="118">
        <v>8</v>
      </c>
      <c r="L269" s="121">
        <v>9</v>
      </c>
      <c r="M269" s="121">
        <v>10</v>
      </c>
      <c r="N269" s="121">
        <v>11</v>
      </c>
      <c r="O269" s="134">
        <v>12</v>
      </c>
    </row>
    <row r="270" spans="2:15" ht="35.25" customHeight="1" thickBot="1">
      <c r="B270" s="212"/>
      <c r="C270" s="123" t="s">
        <v>20</v>
      </c>
      <c r="D270" s="124">
        <v>31</v>
      </c>
      <c r="E270" s="125">
        <v>28</v>
      </c>
      <c r="F270" s="125">
        <v>31</v>
      </c>
      <c r="G270" s="126">
        <v>30</v>
      </c>
      <c r="H270" s="126">
        <v>31</v>
      </c>
      <c r="I270" s="126">
        <v>30</v>
      </c>
      <c r="J270" s="126">
        <v>31</v>
      </c>
      <c r="K270" s="126">
        <v>31</v>
      </c>
      <c r="L270" s="115">
        <v>30</v>
      </c>
      <c r="M270" s="115">
        <v>31</v>
      </c>
      <c r="N270" s="115">
        <v>30</v>
      </c>
      <c r="O270" s="135">
        <v>31</v>
      </c>
    </row>
    <row r="271" spans="2:15" ht="35.25" customHeight="1">
      <c r="B271" s="212"/>
      <c r="C271" s="127" t="s">
        <v>21</v>
      </c>
      <c r="D271" s="51">
        <v>5.0999999999999996</v>
      </c>
      <c r="E271" s="51">
        <v>8.1999999999999993</v>
      </c>
      <c r="F271" s="51">
        <v>12.2</v>
      </c>
      <c r="G271" s="51">
        <v>17.399999999999999</v>
      </c>
      <c r="H271" s="51">
        <v>21.9</v>
      </c>
      <c r="I271" s="51">
        <v>24.1</v>
      </c>
      <c r="J271" s="51">
        <v>24.6</v>
      </c>
      <c r="K271" s="51">
        <v>21.7</v>
      </c>
      <c r="L271" s="114">
        <v>16.3</v>
      </c>
      <c r="M271" s="114">
        <v>10.9</v>
      </c>
      <c r="N271" s="114">
        <v>6.1</v>
      </c>
      <c r="O271" s="136">
        <v>4.5999999999999996</v>
      </c>
    </row>
    <row r="272" spans="2:15" ht="35.25" customHeight="1" thickBot="1">
      <c r="B272" s="212"/>
      <c r="C272" s="128" t="s">
        <v>22</v>
      </c>
      <c r="D272" s="129">
        <f>D271/3.6</f>
        <v>1.4166666666666665</v>
      </c>
      <c r="E272" s="129">
        <f t="shared" ref="E272:O272" si="31">E271/3.6</f>
        <v>2.2777777777777777</v>
      </c>
      <c r="F272" s="129">
        <f t="shared" si="31"/>
        <v>3.3888888888888884</v>
      </c>
      <c r="G272" s="129">
        <f t="shared" si="31"/>
        <v>4.833333333333333</v>
      </c>
      <c r="H272" s="129">
        <f t="shared" si="31"/>
        <v>6.083333333333333</v>
      </c>
      <c r="I272" s="129">
        <f t="shared" si="31"/>
        <v>6.6944444444444446</v>
      </c>
      <c r="J272" s="129">
        <f t="shared" si="31"/>
        <v>6.8333333333333339</v>
      </c>
      <c r="K272" s="129">
        <f t="shared" si="31"/>
        <v>6.0277777777777777</v>
      </c>
      <c r="L272" s="129">
        <f t="shared" si="31"/>
        <v>4.5277777777777777</v>
      </c>
      <c r="M272" s="129">
        <f t="shared" si="31"/>
        <v>3.0277777777777777</v>
      </c>
      <c r="N272" s="129">
        <f t="shared" si="31"/>
        <v>1.6944444444444442</v>
      </c>
      <c r="O272" s="137">
        <f t="shared" si="31"/>
        <v>1.2777777777777777</v>
      </c>
    </row>
    <row r="273" spans="2:15" ht="35.25" customHeight="1" thickBot="1">
      <c r="B273" s="212"/>
      <c r="C273" s="130" t="s">
        <v>23</v>
      </c>
      <c r="D273" s="131"/>
      <c r="E273" s="131"/>
      <c r="F273" s="132"/>
      <c r="G273" s="131" t="s">
        <v>24</v>
      </c>
      <c r="H273" s="133">
        <f>(SUM(D271:O271)/12)*0.9</f>
        <v>12.9825</v>
      </c>
      <c r="I273" s="126"/>
      <c r="J273" s="126" t="s">
        <v>25</v>
      </c>
      <c r="K273" s="133">
        <f>(SUM(D272:O272)/12)*0.9</f>
        <v>3.6062500000000002</v>
      </c>
      <c r="L273" s="115"/>
      <c r="M273" s="115"/>
      <c r="N273" s="115"/>
      <c r="O273" s="135"/>
    </row>
    <row r="274" spans="2:15" ht="35.25" customHeight="1" thickBot="1">
      <c r="B274" s="212"/>
    </row>
    <row r="275" spans="2:15" ht="35.25" customHeight="1" thickBot="1">
      <c r="B275" s="212">
        <v>33</v>
      </c>
      <c r="C275" s="117" t="s">
        <v>0</v>
      </c>
      <c r="D275" s="163" t="s">
        <v>62</v>
      </c>
      <c r="E275" s="164"/>
      <c r="F275" s="118" t="s">
        <v>15</v>
      </c>
      <c r="G275" s="119">
        <v>34</v>
      </c>
      <c r="H275" s="118" t="s">
        <v>16</v>
      </c>
      <c r="I275" s="119">
        <v>2087</v>
      </c>
      <c r="J275" s="120" t="s">
        <v>17</v>
      </c>
      <c r="K275" s="120"/>
      <c r="L275" s="120"/>
      <c r="M275" s="119">
        <v>6.8</v>
      </c>
      <c r="N275" s="121" t="s">
        <v>18</v>
      </c>
      <c r="O275" s="119">
        <v>166</v>
      </c>
    </row>
    <row r="276" spans="2:15" ht="35.25" customHeight="1">
      <c r="B276" s="212"/>
      <c r="C276" s="117" t="s">
        <v>19</v>
      </c>
      <c r="D276" s="122">
        <v>1</v>
      </c>
      <c r="E276" s="118">
        <v>2</v>
      </c>
      <c r="F276" s="118">
        <v>3</v>
      </c>
      <c r="G276" s="118">
        <v>4</v>
      </c>
      <c r="H276" s="118">
        <v>5</v>
      </c>
      <c r="I276" s="118">
        <v>6</v>
      </c>
      <c r="J276" s="118">
        <v>7</v>
      </c>
      <c r="K276" s="118">
        <v>8</v>
      </c>
      <c r="L276" s="121">
        <v>9</v>
      </c>
      <c r="M276" s="121">
        <v>10</v>
      </c>
      <c r="N276" s="121">
        <v>11</v>
      </c>
      <c r="O276" s="134">
        <v>12</v>
      </c>
    </row>
    <row r="277" spans="2:15" ht="35.25" customHeight="1" thickBot="1">
      <c r="B277" s="212"/>
      <c r="C277" s="123" t="s">
        <v>20</v>
      </c>
      <c r="D277" s="124">
        <v>31</v>
      </c>
      <c r="E277" s="125">
        <v>28</v>
      </c>
      <c r="F277" s="125">
        <v>31</v>
      </c>
      <c r="G277" s="126">
        <v>30</v>
      </c>
      <c r="H277" s="126">
        <v>31</v>
      </c>
      <c r="I277" s="126">
        <v>30</v>
      </c>
      <c r="J277" s="126">
        <v>31</v>
      </c>
      <c r="K277" s="126">
        <v>31</v>
      </c>
      <c r="L277" s="115">
        <v>30</v>
      </c>
      <c r="M277" s="115">
        <v>31</v>
      </c>
      <c r="N277" s="115">
        <v>30</v>
      </c>
      <c r="O277" s="135">
        <v>31</v>
      </c>
    </row>
    <row r="278" spans="2:15" ht="35.25" customHeight="1">
      <c r="B278" s="212"/>
      <c r="C278" s="127" t="s">
        <v>21</v>
      </c>
      <c r="D278" s="51">
        <v>4.8</v>
      </c>
      <c r="E278" s="51">
        <v>7.9</v>
      </c>
      <c r="F278" s="51">
        <v>12.6</v>
      </c>
      <c r="G278" s="51">
        <v>17.600000000000001</v>
      </c>
      <c r="H278" s="51">
        <v>22.2</v>
      </c>
      <c r="I278" s="51">
        <v>25.3</v>
      </c>
      <c r="J278" s="51">
        <v>26.6</v>
      </c>
      <c r="K278" s="51">
        <v>22.2</v>
      </c>
      <c r="L278" s="114">
        <v>16.600000000000001</v>
      </c>
      <c r="M278" s="114">
        <v>10.3</v>
      </c>
      <c r="N278" s="114">
        <v>5.5</v>
      </c>
      <c r="O278" s="136">
        <v>4.0999999999999996</v>
      </c>
    </row>
    <row r="279" spans="2:15" ht="35.25" customHeight="1" thickBot="1">
      <c r="B279" s="212"/>
      <c r="C279" s="128" t="s">
        <v>22</v>
      </c>
      <c r="D279" s="129">
        <f>D278/3.6</f>
        <v>1.3333333333333333</v>
      </c>
      <c r="E279" s="129">
        <f t="shared" ref="E279:O279" si="32">E278/3.6</f>
        <v>2.1944444444444446</v>
      </c>
      <c r="F279" s="129">
        <f t="shared" si="32"/>
        <v>3.5</v>
      </c>
      <c r="G279" s="129">
        <f t="shared" si="32"/>
        <v>4.8888888888888893</v>
      </c>
      <c r="H279" s="129">
        <f t="shared" si="32"/>
        <v>6.1666666666666661</v>
      </c>
      <c r="I279" s="129">
        <f t="shared" si="32"/>
        <v>7.0277777777777777</v>
      </c>
      <c r="J279" s="129">
        <f t="shared" si="32"/>
        <v>7.3888888888888893</v>
      </c>
      <c r="K279" s="129">
        <f t="shared" si="32"/>
        <v>6.1666666666666661</v>
      </c>
      <c r="L279" s="129">
        <f t="shared" si="32"/>
        <v>4.6111111111111116</v>
      </c>
      <c r="M279" s="129">
        <f t="shared" si="32"/>
        <v>2.8611111111111112</v>
      </c>
      <c r="N279" s="129">
        <f t="shared" si="32"/>
        <v>1.5277777777777777</v>
      </c>
      <c r="O279" s="129">
        <f t="shared" si="32"/>
        <v>1.1388888888888888</v>
      </c>
    </row>
    <row r="280" spans="2:15" ht="35.25" customHeight="1" thickBot="1">
      <c r="B280" s="212"/>
      <c r="C280" s="130" t="s">
        <v>23</v>
      </c>
      <c r="D280" s="131"/>
      <c r="E280" s="131"/>
      <c r="F280" s="132"/>
      <c r="G280" s="131" t="s">
        <v>24</v>
      </c>
      <c r="H280" s="133">
        <f>(SUM(D278:O278)/12)*0.9</f>
        <v>13.1775</v>
      </c>
      <c r="I280" s="126"/>
      <c r="J280" s="126" t="s">
        <v>25</v>
      </c>
      <c r="K280" s="133">
        <f>(SUM(D279:O279)/12)*0.9</f>
        <v>3.6604166666666669</v>
      </c>
      <c r="L280" s="115"/>
      <c r="M280" s="115"/>
      <c r="N280" s="115"/>
      <c r="O280" s="135"/>
    </row>
    <row r="281" spans="2:15" ht="35.25" customHeight="1">
      <c r="B281" s="212"/>
    </row>
    <row r="282" spans="2:15" ht="35.25" customHeight="1">
      <c r="B282" s="212">
        <v>34</v>
      </c>
      <c r="C282" s="150" t="s">
        <v>0</v>
      </c>
      <c r="D282" s="184" t="s">
        <v>63</v>
      </c>
      <c r="E282" s="184"/>
      <c r="F282" s="151" t="s">
        <v>15</v>
      </c>
      <c r="G282" s="152">
        <v>291</v>
      </c>
      <c r="H282" s="151" t="s">
        <v>16</v>
      </c>
      <c r="I282" s="152">
        <v>2196</v>
      </c>
      <c r="J282" s="153" t="s">
        <v>17</v>
      </c>
      <c r="K282" s="153"/>
      <c r="L282" s="153"/>
      <c r="M282" s="152">
        <v>7.2</v>
      </c>
      <c r="N282" s="154" t="s">
        <v>18</v>
      </c>
      <c r="O282" s="152">
        <v>183</v>
      </c>
    </row>
    <row r="283" spans="2:15" ht="35.25" customHeight="1">
      <c r="B283" s="212"/>
      <c r="C283" s="150" t="s">
        <v>19</v>
      </c>
      <c r="D283" s="141">
        <v>1</v>
      </c>
      <c r="E283" s="141">
        <v>2</v>
      </c>
      <c r="F283" s="141">
        <v>3</v>
      </c>
      <c r="G283" s="141">
        <v>4</v>
      </c>
      <c r="H283" s="141">
        <v>5</v>
      </c>
      <c r="I283" s="141">
        <v>6</v>
      </c>
      <c r="J283" s="141">
        <v>7</v>
      </c>
      <c r="K283" s="141">
        <v>8</v>
      </c>
      <c r="L283" s="143">
        <v>9</v>
      </c>
      <c r="M283" s="143">
        <v>10</v>
      </c>
      <c r="N283" s="143">
        <v>11</v>
      </c>
      <c r="O283" s="185">
        <v>12</v>
      </c>
    </row>
    <row r="284" spans="2:15" ht="35.25" customHeight="1">
      <c r="B284" s="212"/>
      <c r="C284" s="186" t="s">
        <v>20</v>
      </c>
      <c r="D284" s="187">
        <v>31</v>
      </c>
      <c r="E284" s="187">
        <v>28</v>
      </c>
      <c r="F284" s="187">
        <v>31</v>
      </c>
      <c r="G284" s="147">
        <v>30</v>
      </c>
      <c r="H284" s="147">
        <v>31</v>
      </c>
      <c r="I284" s="147">
        <v>30</v>
      </c>
      <c r="J284" s="147">
        <v>31</v>
      </c>
      <c r="K284" s="147">
        <v>31</v>
      </c>
      <c r="L284" s="148">
        <v>30</v>
      </c>
      <c r="M284" s="148">
        <v>31</v>
      </c>
      <c r="N284" s="148">
        <v>30</v>
      </c>
      <c r="O284" s="149">
        <v>31</v>
      </c>
    </row>
    <row r="285" spans="2:15" ht="35.25" customHeight="1">
      <c r="B285" s="212"/>
      <c r="C285" s="150" t="s">
        <v>21</v>
      </c>
      <c r="D285" s="141">
        <v>5.5</v>
      </c>
      <c r="E285" s="141">
        <v>9.1999999999999993</v>
      </c>
      <c r="F285" s="141">
        <v>13.8</v>
      </c>
      <c r="G285" s="141">
        <v>17.399999999999999</v>
      </c>
      <c r="H285" s="141">
        <v>20.9</v>
      </c>
      <c r="I285" s="141">
        <v>24.6</v>
      </c>
      <c r="J285" s="141">
        <v>25.9</v>
      </c>
      <c r="K285" s="141">
        <v>22.3</v>
      </c>
      <c r="L285" s="143">
        <v>17.2</v>
      </c>
      <c r="M285" s="143">
        <v>11.6</v>
      </c>
      <c r="N285" s="143">
        <v>7.4</v>
      </c>
      <c r="O285" s="185">
        <v>5.6</v>
      </c>
    </row>
    <row r="286" spans="2:15" ht="35.25" customHeight="1">
      <c r="B286" s="212"/>
      <c r="C286" s="188" t="s">
        <v>22</v>
      </c>
      <c r="D286" s="189">
        <f>D285/3.6</f>
        <v>1.5277777777777777</v>
      </c>
      <c r="E286" s="189">
        <f t="shared" ref="E286:O286" si="33">E285/3.6</f>
        <v>2.5555555555555554</v>
      </c>
      <c r="F286" s="189">
        <f t="shared" si="33"/>
        <v>3.8333333333333335</v>
      </c>
      <c r="G286" s="189">
        <f t="shared" si="33"/>
        <v>4.833333333333333</v>
      </c>
      <c r="H286" s="189">
        <f t="shared" si="33"/>
        <v>5.8055555555555554</v>
      </c>
      <c r="I286" s="189">
        <f t="shared" si="33"/>
        <v>6.8333333333333339</v>
      </c>
      <c r="J286" s="189">
        <f t="shared" si="33"/>
        <v>7.1944444444444438</v>
      </c>
      <c r="K286" s="189">
        <f t="shared" si="33"/>
        <v>6.1944444444444446</v>
      </c>
      <c r="L286" s="189">
        <f t="shared" si="33"/>
        <v>4.7777777777777777</v>
      </c>
      <c r="M286" s="189">
        <f t="shared" si="33"/>
        <v>3.2222222222222219</v>
      </c>
      <c r="N286" s="189">
        <f t="shared" si="33"/>
        <v>2.0555555555555558</v>
      </c>
      <c r="O286" s="190">
        <f t="shared" si="33"/>
        <v>1.5555555555555554</v>
      </c>
    </row>
    <row r="287" spans="2:15" ht="35.25" customHeight="1">
      <c r="B287" s="212"/>
      <c r="C287" s="156" t="s">
        <v>23</v>
      </c>
      <c r="D287" s="145"/>
      <c r="E287" s="145"/>
      <c r="F287" s="146"/>
      <c r="G287" s="145" t="s">
        <v>24</v>
      </c>
      <c r="H287" s="191">
        <f>(SUM(D285:O285)/12)*0.9</f>
        <v>13.605</v>
      </c>
      <c r="I287" s="192"/>
      <c r="J287" s="193" t="s">
        <v>25</v>
      </c>
      <c r="K287" s="194">
        <f>(SUM(D286:O286)/12)*0.9</f>
        <v>3.7791666666666672</v>
      </c>
      <c r="L287" s="148"/>
      <c r="M287" s="148"/>
      <c r="N287" s="148"/>
      <c r="O287" s="149"/>
    </row>
    <row r="288" spans="2:15" ht="35.25" customHeight="1" thickBot="1">
      <c r="B288" s="212"/>
    </row>
    <row r="289" spans="2:15" ht="35.25" customHeight="1" thickBot="1">
      <c r="B289" s="212">
        <v>35</v>
      </c>
      <c r="C289" s="117" t="s">
        <v>0</v>
      </c>
      <c r="D289" s="163" t="s">
        <v>64</v>
      </c>
      <c r="E289" s="164"/>
      <c r="F289" s="118" t="s">
        <v>15</v>
      </c>
      <c r="G289" s="119">
        <v>19</v>
      </c>
      <c r="H289" s="118" t="s">
        <v>16</v>
      </c>
      <c r="I289" s="119">
        <v>1435</v>
      </c>
      <c r="J289" s="120" t="s">
        <v>17</v>
      </c>
      <c r="K289" s="120"/>
      <c r="L289" s="120"/>
      <c r="M289" s="119">
        <v>10</v>
      </c>
      <c r="N289" s="121" t="s">
        <v>18</v>
      </c>
      <c r="O289" s="119">
        <v>166</v>
      </c>
    </row>
    <row r="290" spans="2:15" ht="35.25" customHeight="1">
      <c r="B290" s="212"/>
      <c r="C290" s="117" t="s">
        <v>19</v>
      </c>
      <c r="D290" s="122">
        <v>1</v>
      </c>
      <c r="E290" s="118">
        <v>2</v>
      </c>
      <c r="F290" s="118">
        <v>3</v>
      </c>
      <c r="G290" s="118">
        <v>4</v>
      </c>
      <c r="H290" s="118">
        <v>5</v>
      </c>
      <c r="I290" s="118">
        <v>6</v>
      </c>
      <c r="J290" s="118">
        <v>7</v>
      </c>
      <c r="K290" s="118">
        <v>8</v>
      </c>
      <c r="L290" s="121">
        <v>9</v>
      </c>
      <c r="M290" s="121">
        <v>10</v>
      </c>
      <c r="N290" s="121">
        <v>11</v>
      </c>
      <c r="O290" s="134">
        <v>12</v>
      </c>
    </row>
    <row r="291" spans="2:15" ht="35.25" customHeight="1" thickBot="1">
      <c r="B291" s="212"/>
      <c r="C291" s="123" t="s">
        <v>20</v>
      </c>
      <c r="D291" s="124">
        <v>31</v>
      </c>
      <c r="E291" s="125">
        <v>28</v>
      </c>
      <c r="F291" s="125">
        <v>31</v>
      </c>
      <c r="G291" s="126">
        <v>30</v>
      </c>
      <c r="H291" s="126">
        <v>31</v>
      </c>
      <c r="I291" s="126">
        <v>30</v>
      </c>
      <c r="J291" s="126">
        <v>31</v>
      </c>
      <c r="K291" s="126">
        <v>31</v>
      </c>
      <c r="L291" s="115">
        <v>30</v>
      </c>
      <c r="M291" s="115">
        <v>31</v>
      </c>
      <c r="N291" s="115">
        <v>30</v>
      </c>
      <c r="O291" s="135">
        <v>31</v>
      </c>
    </row>
    <row r="292" spans="2:15" ht="35.25" customHeight="1">
      <c r="B292" s="212"/>
      <c r="C292" s="127" t="s">
        <v>21</v>
      </c>
      <c r="D292" s="51">
        <v>5.3</v>
      </c>
      <c r="E292" s="51">
        <v>8.1999999999999993</v>
      </c>
      <c r="F292" s="51">
        <v>12.5</v>
      </c>
      <c r="G292" s="51">
        <v>14.9</v>
      </c>
      <c r="H292" s="51">
        <v>19.600000000000001</v>
      </c>
      <c r="I292" s="51">
        <v>22.7</v>
      </c>
      <c r="J292" s="51">
        <v>24.8</v>
      </c>
      <c r="K292" s="51">
        <v>20.5</v>
      </c>
      <c r="L292" s="114">
        <v>15.4</v>
      </c>
      <c r="M292" s="114">
        <v>10.8</v>
      </c>
      <c r="N292" s="114">
        <v>5.8</v>
      </c>
      <c r="O292" s="136">
        <v>4.9000000000000004</v>
      </c>
    </row>
    <row r="293" spans="2:15" ht="35.25" customHeight="1" thickBot="1">
      <c r="B293" s="212"/>
      <c r="C293" s="128" t="s">
        <v>22</v>
      </c>
      <c r="D293" s="129">
        <f>D292/3.6</f>
        <v>1.4722222222222221</v>
      </c>
      <c r="E293" s="129">
        <f t="shared" ref="E293:O293" si="34">E292/3.6</f>
        <v>2.2777777777777777</v>
      </c>
      <c r="F293" s="129">
        <f t="shared" si="34"/>
        <v>3.4722222222222223</v>
      </c>
      <c r="G293" s="129">
        <f t="shared" si="34"/>
        <v>4.1388888888888893</v>
      </c>
      <c r="H293" s="129">
        <f t="shared" si="34"/>
        <v>5.4444444444444446</v>
      </c>
      <c r="I293" s="129">
        <f t="shared" si="34"/>
        <v>6.3055555555555554</v>
      </c>
      <c r="J293" s="129">
        <f t="shared" si="34"/>
        <v>6.8888888888888893</v>
      </c>
      <c r="K293" s="129">
        <f t="shared" si="34"/>
        <v>5.6944444444444446</v>
      </c>
      <c r="L293" s="129">
        <f t="shared" si="34"/>
        <v>4.2777777777777777</v>
      </c>
      <c r="M293" s="129">
        <f t="shared" si="34"/>
        <v>3</v>
      </c>
      <c r="N293" s="129">
        <f t="shared" si="34"/>
        <v>1.6111111111111109</v>
      </c>
      <c r="O293" s="137">
        <f t="shared" si="34"/>
        <v>1.3611111111111112</v>
      </c>
    </row>
    <row r="294" spans="2:15" ht="35.25" customHeight="1" thickBot="1">
      <c r="B294" s="212"/>
      <c r="C294" s="130" t="s">
        <v>23</v>
      </c>
      <c r="D294" s="131"/>
      <c r="E294" s="131"/>
      <c r="F294" s="132"/>
      <c r="G294" s="131" t="s">
        <v>24</v>
      </c>
      <c r="H294" s="133">
        <f>(SUM(D292:O292)/12)*0.9</f>
        <v>12.405000000000003</v>
      </c>
      <c r="I294" s="126"/>
      <c r="J294" s="126" t="s">
        <v>25</v>
      </c>
      <c r="K294" s="133">
        <f>(SUM(D293:O293)/12)*0.9</f>
        <v>3.4458333333333342</v>
      </c>
      <c r="L294" s="115"/>
      <c r="M294" s="115"/>
      <c r="N294" s="115"/>
      <c r="O294" s="135"/>
    </row>
    <row r="295" spans="2:15" ht="35.25" customHeight="1" thickBot="1">
      <c r="B295" s="212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</row>
    <row r="296" spans="2:15" ht="35.25" customHeight="1" thickBot="1">
      <c r="B296" s="212">
        <v>36</v>
      </c>
      <c r="C296" s="117" t="s">
        <v>0</v>
      </c>
      <c r="D296" s="163" t="s">
        <v>65</v>
      </c>
      <c r="E296" s="164"/>
      <c r="F296" s="118" t="s">
        <v>15</v>
      </c>
      <c r="G296" s="119">
        <v>84</v>
      </c>
      <c r="H296" s="118" t="s">
        <v>16</v>
      </c>
      <c r="I296" s="119">
        <v>2333</v>
      </c>
      <c r="J296" s="120" t="s">
        <v>17</v>
      </c>
      <c r="K296" s="120"/>
      <c r="L296" s="120"/>
      <c r="M296" s="119">
        <v>7.6</v>
      </c>
      <c r="N296" s="121" t="s">
        <v>18</v>
      </c>
      <c r="O296" s="119">
        <v>183</v>
      </c>
    </row>
    <row r="297" spans="2:15" ht="35.25" customHeight="1">
      <c r="B297" s="212"/>
      <c r="C297" s="117" t="s">
        <v>19</v>
      </c>
      <c r="D297" s="122">
        <v>1</v>
      </c>
      <c r="E297" s="118">
        <v>2</v>
      </c>
      <c r="F297" s="118">
        <v>3</v>
      </c>
      <c r="G297" s="118">
        <v>4</v>
      </c>
      <c r="H297" s="118">
        <v>5</v>
      </c>
      <c r="I297" s="118">
        <v>6</v>
      </c>
      <c r="J297" s="118">
        <v>7</v>
      </c>
      <c r="K297" s="118">
        <v>8</v>
      </c>
      <c r="L297" s="121">
        <v>9</v>
      </c>
      <c r="M297" s="121">
        <v>10</v>
      </c>
      <c r="N297" s="121">
        <v>11</v>
      </c>
      <c r="O297" s="134">
        <v>12</v>
      </c>
    </row>
    <row r="298" spans="2:15" ht="35.25" customHeight="1" thickBot="1">
      <c r="B298" s="212"/>
      <c r="C298" s="123" t="s">
        <v>20</v>
      </c>
      <c r="D298" s="124">
        <v>31</v>
      </c>
      <c r="E298" s="125">
        <v>28</v>
      </c>
      <c r="F298" s="125">
        <v>31</v>
      </c>
      <c r="G298" s="126">
        <v>30</v>
      </c>
      <c r="H298" s="126">
        <v>31</v>
      </c>
      <c r="I298" s="126">
        <v>30</v>
      </c>
      <c r="J298" s="126">
        <v>31</v>
      </c>
      <c r="K298" s="126">
        <v>31</v>
      </c>
      <c r="L298" s="115">
        <v>30</v>
      </c>
      <c r="M298" s="115">
        <v>31</v>
      </c>
      <c r="N298" s="115">
        <v>30</v>
      </c>
      <c r="O298" s="135">
        <v>31</v>
      </c>
    </row>
    <row r="299" spans="2:15" ht="35.25" customHeight="1">
      <c r="B299" s="212"/>
      <c r="C299" s="127" t="s">
        <v>21</v>
      </c>
      <c r="D299" s="51">
        <v>4.5999999999999996</v>
      </c>
      <c r="E299" s="51">
        <v>7.1</v>
      </c>
      <c r="F299" s="51">
        <v>11.4</v>
      </c>
      <c r="G299" s="51">
        <v>16.2</v>
      </c>
      <c r="H299" s="51">
        <v>19.600000000000001</v>
      </c>
      <c r="I299" s="51">
        <v>21.4</v>
      </c>
      <c r="J299" s="51">
        <v>23</v>
      </c>
      <c r="K299" s="51">
        <v>19.899999999999999</v>
      </c>
      <c r="L299" s="114">
        <v>14.6</v>
      </c>
      <c r="M299" s="114">
        <v>9.3000000000000007</v>
      </c>
      <c r="N299" s="114">
        <v>5.3</v>
      </c>
      <c r="O299" s="136">
        <v>3.9</v>
      </c>
    </row>
    <row r="300" spans="2:15" ht="35.25" customHeight="1" thickBot="1">
      <c r="B300" s="212"/>
      <c r="C300" s="128" t="s">
        <v>22</v>
      </c>
      <c r="D300" s="129">
        <f>D299/3.6</f>
        <v>1.2777777777777777</v>
      </c>
      <c r="E300" s="129">
        <f t="shared" ref="E300:O300" si="35">E299/3.6</f>
        <v>1.9722222222222221</v>
      </c>
      <c r="F300" s="129">
        <f t="shared" si="35"/>
        <v>3.1666666666666665</v>
      </c>
      <c r="G300" s="129">
        <f t="shared" si="35"/>
        <v>4.5</v>
      </c>
      <c r="H300" s="129">
        <f t="shared" si="35"/>
        <v>5.4444444444444446</v>
      </c>
      <c r="I300" s="129">
        <f t="shared" si="35"/>
        <v>5.9444444444444438</v>
      </c>
      <c r="J300" s="129">
        <f t="shared" si="35"/>
        <v>6.3888888888888884</v>
      </c>
      <c r="K300" s="129">
        <f t="shared" si="35"/>
        <v>5.5277777777777777</v>
      </c>
      <c r="L300" s="129">
        <f t="shared" si="35"/>
        <v>4.0555555555555554</v>
      </c>
      <c r="M300" s="129">
        <f t="shared" si="35"/>
        <v>2.5833333333333335</v>
      </c>
      <c r="N300" s="129">
        <f t="shared" si="35"/>
        <v>1.4722222222222221</v>
      </c>
      <c r="O300" s="137">
        <f t="shared" si="35"/>
        <v>1.0833333333333333</v>
      </c>
    </row>
    <row r="301" spans="2:15" ht="35.25" customHeight="1" thickBot="1">
      <c r="B301" s="212"/>
      <c r="C301" s="130" t="s">
        <v>23</v>
      </c>
      <c r="D301" s="131"/>
      <c r="E301" s="131"/>
      <c r="F301" s="132"/>
      <c r="G301" s="131" t="s">
        <v>24</v>
      </c>
      <c r="H301" s="133">
        <f>(SUM(D299:O299)/12)*0.9</f>
        <v>11.7225</v>
      </c>
      <c r="I301" s="126"/>
      <c r="J301" s="126" t="s">
        <v>25</v>
      </c>
      <c r="K301" s="133">
        <f>(SUM(D300:O300)/12)*0.9</f>
        <v>3.2562500000000001</v>
      </c>
      <c r="L301" s="115"/>
      <c r="M301" s="115"/>
      <c r="N301" s="115"/>
      <c r="O301" s="135"/>
    </row>
    <row r="302" spans="2:15" ht="35.25" customHeight="1" thickBot="1">
      <c r="B302" s="212"/>
    </row>
    <row r="303" spans="2:15" ht="35.25" customHeight="1" thickBot="1">
      <c r="B303" s="212">
        <v>37</v>
      </c>
      <c r="C303" s="117" t="s">
        <v>0</v>
      </c>
      <c r="D303" s="210" t="s">
        <v>66</v>
      </c>
      <c r="E303" s="211"/>
      <c r="F303" s="118" t="s">
        <v>15</v>
      </c>
      <c r="G303" s="119">
        <v>10</v>
      </c>
      <c r="H303" s="118" t="s">
        <v>16</v>
      </c>
      <c r="I303" s="119">
        <v>1550</v>
      </c>
      <c r="J303" s="120" t="s">
        <v>17</v>
      </c>
      <c r="K303" s="120"/>
      <c r="L303" s="120"/>
      <c r="M303" s="119">
        <v>9.4</v>
      </c>
      <c r="N303" s="121" t="s">
        <v>18</v>
      </c>
      <c r="O303" s="119">
        <v>166</v>
      </c>
    </row>
    <row r="304" spans="2:15" ht="35.25" customHeight="1">
      <c r="B304" s="212"/>
      <c r="C304" s="117" t="s">
        <v>19</v>
      </c>
      <c r="D304" s="122">
        <v>1</v>
      </c>
      <c r="E304" s="118">
        <v>2</v>
      </c>
      <c r="F304" s="118">
        <v>3</v>
      </c>
      <c r="G304" s="118">
        <v>4</v>
      </c>
      <c r="H304" s="118">
        <v>5</v>
      </c>
      <c r="I304" s="118">
        <v>6</v>
      </c>
      <c r="J304" s="118">
        <v>7</v>
      </c>
      <c r="K304" s="118">
        <v>8</v>
      </c>
      <c r="L304" s="121">
        <v>9</v>
      </c>
      <c r="M304" s="121">
        <v>10</v>
      </c>
      <c r="N304" s="121">
        <v>11</v>
      </c>
      <c r="O304" s="134">
        <v>12</v>
      </c>
    </row>
    <row r="305" spans="2:15" ht="35.25" customHeight="1" thickBot="1">
      <c r="B305" s="212"/>
      <c r="C305" s="123" t="s">
        <v>20</v>
      </c>
      <c r="D305" s="124">
        <v>31</v>
      </c>
      <c r="E305" s="125">
        <v>28</v>
      </c>
      <c r="F305" s="125">
        <v>31</v>
      </c>
      <c r="G305" s="126">
        <v>30</v>
      </c>
      <c r="H305" s="126">
        <v>31</v>
      </c>
      <c r="I305" s="126">
        <v>30</v>
      </c>
      <c r="J305" s="126">
        <v>31</v>
      </c>
      <c r="K305" s="126">
        <v>31</v>
      </c>
      <c r="L305" s="115">
        <v>30</v>
      </c>
      <c r="M305" s="115">
        <v>31</v>
      </c>
      <c r="N305" s="115">
        <v>30</v>
      </c>
      <c r="O305" s="135">
        <v>31</v>
      </c>
    </row>
    <row r="306" spans="2:15" ht="35.25" customHeight="1">
      <c r="B306" s="212"/>
      <c r="C306" s="127" t="s">
        <v>21</v>
      </c>
      <c r="D306" s="51">
        <v>6</v>
      </c>
      <c r="E306" s="51">
        <v>9.6999999999999993</v>
      </c>
      <c r="F306" s="51">
        <v>12.8</v>
      </c>
      <c r="G306" s="51">
        <v>17.2</v>
      </c>
      <c r="H306" s="51">
        <v>22.3</v>
      </c>
      <c r="I306" s="51">
        <v>25.5</v>
      </c>
      <c r="J306" s="51">
        <v>27.1</v>
      </c>
      <c r="K306" s="51">
        <v>23.3</v>
      </c>
      <c r="L306" s="114">
        <v>16.899999999999999</v>
      </c>
      <c r="M306" s="114">
        <v>11.7</v>
      </c>
      <c r="N306" s="114">
        <v>6.7</v>
      </c>
      <c r="O306" s="136">
        <v>5</v>
      </c>
    </row>
    <row r="307" spans="2:15" ht="35.25" customHeight="1" thickBot="1">
      <c r="B307" s="212"/>
      <c r="C307" s="128" t="s">
        <v>22</v>
      </c>
      <c r="D307" s="129">
        <f>D306/3.6</f>
        <v>1.6666666666666665</v>
      </c>
      <c r="E307" s="129">
        <f t="shared" ref="E307:O307" si="36">E306/3.6</f>
        <v>2.6944444444444442</v>
      </c>
      <c r="F307" s="129">
        <f t="shared" si="36"/>
        <v>3.5555555555555558</v>
      </c>
      <c r="G307" s="129">
        <f t="shared" si="36"/>
        <v>4.7777777777777777</v>
      </c>
      <c r="H307" s="129">
        <f t="shared" si="36"/>
        <v>6.1944444444444446</v>
      </c>
      <c r="I307" s="129">
        <f t="shared" si="36"/>
        <v>7.083333333333333</v>
      </c>
      <c r="J307" s="129">
        <f t="shared" si="36"/>
        <v>7.5277777777777777</v>
      </c>
      <c r="K307" s="129">
        <f t="shared" si="36"/>
        <v>6.4722222222222223</v>
      </c>
      <c r="L307" s="129">
        <f t="shared" si="36"/>
        <v>4.6944444444444438</v>
      </c>
      <c r="M307" s="129">
        <f t="shared" si="36"/>
        <v>3.2499999999999996</v>
      </c>
      <c r="N307" s="129">
        <f t="shared" si="36"/>
        <v>1.8611111111111112</v>
      </c>
      <c r="O307" s="137">
        <f t="shared" si="36"/>
        <v>1.3888888888888888</v>
      </c>
    </row>
    <row r="308" spans="2:15" ht="35.25" customHeight="1" thickBot="1">
      <c r="B308" s="212"/>
      <c r="C308" s="130" t="s">
        <v>23</v>
      </c>
      <c r="D308" s="131"/>
      <c r="E308" s="131"/>
      <c r="F308" s="132"/>
      <c r="G308" s="131" t="s">
        <v>24</v>
      </c>
      <c r="H308" s="133">
        <f>(SUM(D306:O306)/12)*0.9</f>
        <v>13.815</v>
      </c>
      <c r="I308" s="126"/>
      <c r="J308" s="126" t="s">
        <v>25</v>
      </c>
      <c r="K308" s="133">
        <f>(SUM(D307:O307)/12)*0.9</f>
        <v>3.8374999999999995</v>
      </c>
      <c r="L308" s="115"/>
      <c r="M308" s="115"/>
      <c r="N308" s="115"/>
      <c r="O308" s="135"/>
    </row>
    <row r="309" spans="2:15" ht="35.25" customHeight="1" thickBot="1">
      <c r="B309" s="212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</row>
    <row r="310" spans="2:15" ht="35.25" customHeight="1" thickBot="1">
      <c r="B310" s="212">
        <v>38</v>
      </c>
      <c r="C310" s="117" t="s">
        <v>0</v>
      </c>
      <c r="D310" s="210" t="s">
        <v>67</v>
      </c>
      <c r="E310" s="211"/>
      <c r="F310" s="118" t="s">
        <v>15</v>
      </c>
      <c r="G310" s="119">
        <v>10</v>
      </c>
      <c r="H310" s="118" t="s">
        <v>16</v>
      </c>
      <c r="I310" s="119">
        <v>1201</v>
      </c>
      <c r="J310" s="120" t="s">
        <v>17</v>
      </c>
      <c r="K310" s="120"/>
      <c r="L310" s="120"/>
      <c r="M310" s="119">
        <v>10</v>
      </c>
      <c r="N310" s="121" t="s">
        <v>18</v>
      </c>
      <c r="O310" s="119">
        <v>137</v>
      </c>
    </row>
    <row r="311" spans="2:15" ht="35.25" customHeight="1">
      <c r="B311" s="212"/>
      <c r="C311" s="117" t="s">
        <v>19</v>
      </c>
      <c r="D311" s="122">
        <v>1</v>
      </c>
      <c r="E311" s="118">
        <v>2</v>
      </c>
      <c r="F311" s="118">
        <v>3</v>
      </c>
      <c r="G311" s="118">
        <v>4</v>
      </c>
      <c r="H311" s="118">
        <v>5</v>
      </c>
      <c r="I311" s="118">
        <v>6</v>
      </c>
      <c r="J311" s="118">
        <v>7</v>
      </c>
      <c r="K311" s="118">
        <v>8</v>
      </c>
      <c r="L311" s="121">
        <v>9</v>
      </c>
      <c r="M311" s="121">
        <v>10</v>
      </c>
      <c r="N311" s="121">
        <v>11</v>
      </c>
      <c r="O311" s="134">
        <v>12</v>
      </c>
    </row>
    <row r="312" spans="2:15" ht="35.25" customHeight="1" thickBot="1">
      <c r="B312" s="212"/>
      <c r="C312" s="123" t="s">
        <v>20</v>
      </c>
      <c r="D312" s="124">
        <v>31</v>
      </c>
      <c r="E312" s="125">
        <v>28</v>
      </c>
      <c r="F312" s="125">
        <v>31</v>
      </c>
      <c r="G312" s="126">
        <v>30</v>
      </c>
      <c r="H312" s="126">
        <v>31</v>
      </c>
      <c r="I312" s="126">
        <v>30</v>
      </c>
      <c r="J312" s="126">
        <v>31</v>
      </c>
      <c r="K312" s="126">
        <v>31</v>
      </c>
      <c r="L312" s="115">
        <v>30</v>
      </c>
      <c r="M312" s="115">
        <v>31</v>
      </c>
      <c r="N312" s="115">
        <v>30</v>
      </c>
      <c r="O312" s="135">
        <v>31</v>
      </c>
    </row>
    <row r="313" spans="2:15" ht="35.25" customHeight="1">
      <c r="B313" s="212"/>
      <c r="C313" s="127" t="s">
        <v>21</v>
      </c>
      <c r="D313" s="51">
        <v>6</v>
      </c>
      <c r="E313" s="51">
        <v>9</v>
      </c>
      <c r="F313" s="51">
        <v>13.3</v>
      </c>
      <c r="G313" s="51">
        <v>18.5</v>
      </c>
      <c r="H313" s="51">
        <v>22.1</v>
      </c>
      <c r="I313" s="51">
        <v>24.7</v>
      </c>
      <c r="J313" s="51">
        <v>26.4</v>
      </c>
      <c r="K313" s="51">
        <v>21.7</v>
      </c>
      <c r="L313" s="114">
        <v>16.5</v>
      </c>
      <c r="M313" s="114">
        <v>11.6</v>
      </c>
      <c r="N313" s="114">
        <v>6.9</v>
      </c>
      <c r="O313" s="136">
        <v>5.6</v>
      </c>
    </row>
    <row r="314" spans="2:15" ht="35.25" customHeight="1" thickBot="1">
      <c r="B314" s="212"/>
      <c r="C314" s="128" t="s">
        <v>22</v>
      </c>
      <c r="D314" s="129">
        <f>D313/3.6</f>
        <v>1.6666666666666665</v>
      </c>
      <c r="E314" s="129">
        <f t="shared" ref="E314:O314" si="37">E313/3.6</f>
        <v>2.5</v>
      </c>
      <c r="F314" s="129">
        <f t="shared" si="37"/>
        <v>3.6944444444444446</v>
      </c>
      <c r="G314" s="129">
        <f t="shared" si="37"/>
        <v>5.1388888888888884</v>
      </c>
      <c r="H314" s="129">
        <f t="shared" si="37"/>
        <v>6.1388888888888893</v>
      </c>
      <c r="I314" s="129">
        <f t="shared" si="37"/>
        <v>6.8611111111111107</v>
      </c>
      <c r="J314" s="129">
        <f t="shared" si="37"/>
        <v>7.333333333333333</v>
      </c>
      <c r="K314" s="129">
        <f t="shared" si="37"/>
        <v>6.0277777777777777</v>
      </c>
      <c r="L314" s="129">
        <f t="shared" si="37"/>
        <v>4.583333333333333</v>
      </c>
      <c r="M314" s="129">
        <f t="shared" si="37"/>
        <v>3.2222222222222219</v>
      </c>
      <c r="N314" s="129">
        <f t="shared" si="37"/>
        <v>1.9166666666666667</v>
      </c>
      <c r="O314" s="137">
        <f t="shared" si="37"/>
        <v>1.5555555555555554</v>
      </c>
    </row>
    <row r="315" spans="2:15" ht="35.25" customHeight="1" thickBot="1">
      <c r="B315" s="212"/>
      <c r="C315" s="130" t="s">
        <v>23</v>
      </c>
      <c r="D315" s="131"/>
      <c r="E315" s="131"/>
      <c r="F315" s="132"/>
      <c r="G315" s="131" t="s">
        <v>24</v>
      </c>
      <c r="H315" s="133">
        <f>(SUM(D313:O313)/12)*0.9</f>
        <v>13.672499999999998</v>
      </c>
      <c r="I315" s="126"/>
      <c r="J315" s="126" t="s">
        <v>25</v>
      </c>
      <c r="K315" s="133">
        <f>(SUM(D314:O314)/12)*0.9</f>
        <v>3.7979166666666666</v>
      </c>
      <c r="L315" s="115"/>
      <c r="M315" s="115"/>
      <c r="N315" s="115"/>
      <c r="O315" s="135"/>
    </row>
    <row r="316" spans="2:15" ht="35.25" customHeight="1" thickBot="1">
      <c r="B316" s="212"/>
      <c r="C316" s="209"/>
      <c r="D316" s="209"/>
      <c r="E316" s="209"/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</row>
    <row r="317" spans="2:15" ht="35.25" customHeight="1" thickBot="1">
      <c r="B317" s="212">
        <v>39</v>
      </c>
      <c r="C317" s="117" t="s">
        <v>0</v>
      </c>
      <c r="D317" s="210" t="s">
        <v>68</v>
      </c>
      <c r="E317" s="211"/>
      <c r="F317" s="118" t="s">
        <v>15</v>
      </c>
      <c r="G317" s="119">
        <v>423</v>
      </c>
      <c r="H317" s="118" t="s">
        <v>16</v>
      </c>
      <c r="I317" s="119">
        <v>1866</v>
      </c>
      <c r="J317" s="120" t="s">
        <v>17</v>
      </c>
      <c r="K317" s="120"/>
      <c r="L317" s="120"/>
      <c r="M317" s="119">
        <v>9.4</v>
      </c>
      <c r="N317" s="121" t="s">
        <v>18</v>
      </c>
      <c r="O317" s="119">
        <v>166</v>
      </c>
    </row>
    <row r="318" spans="2:15" ht="35.25" customHeight="1">
      <c r="B318" s="212"/>
      <c r="C318" s="117" t="s">
        <v>19</v>
      </c>
      <c r="D318" s="122">
        <v>1</v>
      </c>
      <c r="E318" s="118">
        <v>2</v>
      </c>
      <c r="F318" s="118">
        <v>3</v>
      </c>
      <c r="G318" s="118">
        <v>4</v>
      </c>
      <c r="H318" s="118">
        <v>5</v>
      </c>
      <c r="I318" s="118">
        <v>6</v>
      </c>
      <c r="J318" s="118">
        <v>7</v>
      </c>
      <c r="K318" s="118">
        <v>8</v>
      </c>
      <c r="L318" s="121">
        <v>9</v>
      </c>
      <c r="M318" s="121">
        <v>10</v>
      </c>
      <c r="N318" s="121">
        <v>11</v>
      </c>
      <c r="O318" s="134">
        <v>12</v>
      </c>
    </row>
    <row r="319" spans="2:15" ht="35.25" customHeight="1" thickBot="1">
      <c r="B319" s="212"/>
      <c r="C319" s="123" t="s">
        <v>20</v>
      </c>
      <c r="D319" s="124">
        <v>31</v>
      </c>
      <c r="E319" s="125">
        <v>28</v>
      </c>
      <c r="F319" s="125">
        <v>31</v>
      </c>
      <c r="G319" s="126">
        <v>30</v>
      </c>
      <c r="H319" s="126">
        <v>31</v>
      </c>
      <c r="I319" s="126">
        <v>30</v>
      </c>
      <c r="J319" s="126">
        <v>31</v>
      </c>
      <c r="K319" s="126">
        <v>31</v>
      </c>
      <c r="L319" s="115">
        <v>30</v>
      </c>
      <c r="M319" s="115">
        <v>31</v>
      </c>
      <c r="N319" s="115">
        <v>30</v>
      </c>
      <c r="O319" s="135">
        <v>31</v>
      </c>
    </row>
    <row r="320" spans="2:15" ht="35.25" customHeight="1">
      <c r="B320" s="212"/>
      <c r="C320" s="127" t="s">
        <v>21</v>
      </c>
      <c r="D320" s="51">
        <v>6</v>
      </c>
      <c r="E320" s="51">
        <v>8.6999999999999993</v>
      </c>
      <c r="F320" s="51">
        <v>12.9</v>
      </c>
      <c r="G320" s="51">
        <v>16.399999999999999</v>
      </c>
      <c r="H320" s="51">
        <v>19.7</v>
      </c>
      <c r="I320" s="51">
        <v>23.3</v>
      </c>
      <c r="J320" s="51">
        <v>25.2</v>
      </c>
      <c r="K320" s="51">
        <v>23.7</v>
      </c>
      <c r="L320" s="114">
        <v>16.2</v>
      </c>
      <c r="M320" s="114">
        <v>10.8</v>
      </c>
      <c r="N320" s="114">
        <v>6.8</v>
      </c>
      <c r="O320" s="136">
        <v>5.2</v>
      </c>
    </row>
    <row r="321" spans="1:15" ht="35.25" customHeight="1" thickBot="1">
      <c r="B321" s="212"/>
      <c r="C321" s="128" t="s">
        <v>22</v>
      </c>
      <c r="D321" s="129">
        <f>D320/3.6</f>
        <v>1.6666666666666665</v>
      </c>
      <c r="E321" s="129">
        <f t="shared" ref="E321:O321" si="38">E320/3.6</f>
        <v>2.4166666666666665</v>
      </c>
      <c r="F321" s="129">
        <f t="shared" si="38"/>
        <v>3.5833333333333335</v>
      </c>
      <c r="G321" s="129">
        <f t="shared" si="38"/>
        <v>4.5555555555555554</v>
      </c>
      <c r="H321" s="129">
        <f t="shared" si="38"/>
        <v>5.4722222222222223</v>
      </c>
      <c r="I321" s="129">
        <f t="shared" si="38"/>
        <v>6.4722222222222223</v>
      </c>
      <c r="J321" s="129">
        <f t="shared" si="38"/>
        <v>7</v>
      </c>
      <c r="K321" s="129">
        <f t="shared" si="38"/>
        <v>6.583333333333333</v>
      </c>
      <c r="L321" s="129">
        <f t="shared" si="38"/>
        <v>4.5</v>
      </c>
      <c r="M321" s="129">
        <f t="shared" si="38"/>
        <v>3</v>
      </c>
      <c r="N321" s="129">
        <f t="shared" si="38"/>
        <v>1.8888888888888888</v>
      </c>
      <c r="O321" s="137">
        <f t="shared" si="38"/>
        <v>1.4444444444444444</v>
      </c>
    </row>
    <row r="322" spans="1:15" ht="35.25" customHeight="1" thickBot="1">
      <c r="B322" s="212"/>
      <c r="C322" s="130" t="s">
        <v>23</v>
      </c>
      <c r="D322" s="131"/>
      <c r="E322" s="131"/>
      <c r="F322" s="132"/>
      <c r="G322" s="131" t="s">
        <v>24</v>
      </c>
      <c r="H322" s="133">
        <f>(SUM(D320:O320)/12)*0.9</f>
        <v>13.117500000000001</v>
      </c>
      <c r="I322" s="126"/>
      <c r="J322" s="126" t="s">
        <v>25</v>
      </c>
      <c r="K322" s="133">
        <f>(SUM(D321:O321)/12)*0.9</f>
        <v>3.6437499999999998</v>
      </c>
      <c r="L322" s="115"/>
      <c r="M322" s="115"/>
      <c r="N322" s="115"/>
      <c r="O322" s="135"/>
    </row>
    <row r="323" spans="1:15" ht="35.25" customHeight="1" thickBot="1">
      <c r="B323" s="212"/>
      <c r="C323" s="204"/>
      <c r="D323" s="204"/>
      <c r="E323" s="204"/>
      <c r="F323" s="204"/>
      <c r="G323" s="204"/>
      <c r="H323" s="204"/>
      <c r="I323" s="204"/>
      <c r="J323" s="204"/>
      <c r="K323" s="204"/>
      <c r="L323" s="204"/>
      <c r="M323" s="204"/>
      <c r="N323" s="204"/>
      <c r="O323" s="204"/>
    </row>
    <row r="324" spans="1:15" ht="35.25" customHeight="1" thickBot="1">
      <c r="B324" s="212">
        <v>40</v>
      </c>
      <c r="C324" s="117" t="s">
        <v>0</v>
      </c>
      <c r="D324" s="163" t="s">
        <v>69</v>
      </c>
      <c r="E324" s="164"/>
      <c r="F324" s="118" t="s">
        <v>15</v>
      </c>
      <c r="G324" s="119">
        <v>8</v>
      </c>
      <c r="H324" s="118" t="s">
        <v>16</v>
      </c>
      <c r="I324" s="119">
        <v>899</v>
      </c>
      <c r="J324" s="120" t="s">
        <v>17</v>
      </c>
      <c r="K324" s="120"/>
      <c r="L324" s="120"/>
      <c r="M324" s="119">
        <v>11</v>
      </c>
      <c r="N324" s="121" t="s">
        <v>18</v>
      </c>
      <c r="O324" s="119">
        <v>121</v>
      </c>
    </row>
    <row r="325" spans="1:15" ht="35.25" customHeight="1">
      <c r="B325" s="212"/>
      <c r="C325" s="117" t="s">
        <v>19</v>
      </c>
      <c r="D325" s="122">
        <v>1</v>
      </c>
      <c r="E325" s="118">
        <v>2</v>
      </c>
      <c r="F325" s="118">
        <v>3</v>
      </c>
      <c r="G325" s="118">
        <v>4</v>
      </c>
      <c r="H325" s="118">
        <v>5</v>
      </c>
      <c r="I325" s="118">
        <v>6</v>
      </c>
      <c r="J325" s="118">
        <v>7</v>
      </c>
      <c r="K325" s="118">
        <v>8</v>
      </c>
      <c r="L325" s="121">
        <v>9</v>
      </c>
      <c r="M325" s="121">
        <v>10</v>
      </c>
      <c r="N325" s="121">
        <v>11</v>
      </c>
      <c r="O325" s="134">
        <v>12</v>
      </c>
    </row>
    <row r="326" spans="1:15" ht="35.25" customHeight="1" thickBot="1">
      <c r="B326" s="212"/>
      <c r="C326" s="123" t="s">
        <v>20</v>
      </c>
      <c r="D326" s="124">
        <v>31</v>
      </c>
      <c r="E326" s="125">
        <v>28</v>
      </c>
      <c r="F326" s="125">
        <v>31</v>
      </c>
      <c r="G326" s="126">
        <v>30</v>
      </c>
      <c r="H326" s="126">
        <v>31</v>
      </c>
      <c r="I326" s="126">
        <v>30</v>
      </c>
      <c r="J326" s="126">
        <v>31</v>
      </c>
      <c r="K326" s="126">
        <v>31</v>
      </c>
      <c r="L326" s="115">
        <v>30</v>
      </c>
      <c r="M326" s="115">
        <v>31</v>
      </c>
      <c r="N326" s="115">
        <v>30</v>
      </c>
      <c r="O326" s="135">
        <v>31</v>
      </c>
    </row>
    <row r="327" spans="1:15" ht="35.25" customHeight="1">
      <c r="B327" s="212"/>
      <c r="C327" s="127" t="s">
        <v>21</v>
      </c>
      <c r="D327" s="51">
        <v>7.4</v>
      </c>
      <c r="E327" s="51">
        <v>10.7</v>
      </c>
      <c r="F327" s="51">
        <v>14.5</v>
      </c>
      <c r="G327" s="51">
        <v>19.3</v>
      </c>
      <c r="H327" s="51">
        <v>23.5</v>
      </c>
      <c r="I327" s="51">
        <v>26.1</v>
      </c>
      <c r="J327" s="51">
        <v>27.6</v>
      </c>
      <c r="K327" s="51">
        <v>24.3</v>
      </c>
      <c r="L327" s="114">
        <v>17.899999999999999</v>
      </c>
      <c r="M327" s="114">
        <v>13</v>
      </c>
      <c r="N327" s="114">
        <v>8.6</v>
      </c>
      <c r="O327" s="136">
        <v>6.4</v>
      </c>
    </row>
    <row r="328" spans="1:15" ht="35.25" customHeight="1" thickBot="1">
      <c r="A328" s="204"/>
      <c r="B328" s="212"/>
      <c r="C328" s="128" t="s">
        <v>22</v>
      </c>
      <c r="D328" s="129">
        <f>D327/3.6</f>
        <v>2.0555555555555558</v>
      </c>
      <c r="E328" s="129">
        <f t="shared" ref="E328:O328" si="39">E327/3.6</f>
        <v>2.9722222222222219</v>
      </c>
      <c r="F328" s="129">
        <f t="shared" si="39"/>
        <v>4.0277777777777777</v>
      </c>
      <c r="G328" s="129">
        <f t="shared" si="39"/>
        <v>5.3611111111111116</v>
      </c>
      <c r="H328" s="129">
        <f t="shared" si="39"/>
        <v>6.5277777777777777</v>
      </c>
      <c r="I328" s="129">
        <f t="shared" si="39"/>
        <v>7.25</v>
      </c>
      <c r="J328" s="129">
        <f t="shared" si="39"/>
        <v>7.666666666666667</v>
      </c>
      <c r="K328" s="129">
        <f t="shared" si="39"/>
        <v>6.75</v>
      </c>
      <c r="L328" s="129">
        <f t="shared" si="39"/>
        <v>4.9722222222222214</v>
      </c>
      <c r="M328" s="129">
        <f t="shared" si="39"/>
        <v>3.6111111111111112</v>
      </c>
      <c r="N328" s="129">
        <f t="shared" si="39"/>
        <v>2.3888888888888888</v>
      </c>
      <c r="O328" s="129">
        <f t="shared" si="39"/>
        <v>1.7777777777777779</v>
      </c>
    </row>
    <row r="329" spans="1:15" ht="35.25" customHeight="1" thickBot="1">
      <c r="A329" s="204"/>
      <c r="B329" s="212"/>
      <c r="C329" s="130" t="s">
        <v>23</v>
      </c>
      <c r="D329" s="131"/>
      <c r="E329" s="131"/>
      <c r="F329" s="132"/>
      <c r="G329" s="131" t="s">
        <v>24</v>
      </c>
      <c r="H329" s="133">
        <f>(SUM(D327:O327)/12)*0.9</f>
        <v>14.947500000000002</v>
      </c>
      <c r="I329" s="126"/>
      <c r="J329" s="126" t="s">
        <v>25</v>
      </c>
      <c r="K329" s="133">
        <f>(SUM(D328:O328)/12)*0.9</f>
        <v>4.1520833333333336</v>
      </c>
      <c r="L329" s="115"/>
      <c r="M329" s="115"/>
      <c r="N329" s="115"/>
      <c r="O329" s="135"/>
    </row>
    <row r="330" spans="1:15" ht="35.25" customHeight="1" thickBot="1">
      <c r="A330" s="204"/>
    </row>
    <row r="331" spans="1:15" ht="35.25" customHeight="1" thickBot="1">
      <c r="A331" s="204"/>
      <c r="B331" s="212">
        <v>41</v>
      </c>
      <c r="C331" s="117" t="s">
        <v>0</v>
      </c>
      <c r="D331" s="163" t="s">
        <v>70</v>
      </c>
      <c r="E331" s="164"/>
      <c r="F331" s="118" t="s">
        <v>15</v>
      </c>
      <c r="G331" s="119">
        <v>219</v>
      </c>
      <c r="H331" s="118" t="s">
        <v>16</v>
      </c>
      <c r="I331" s="119">
        <v>2383</v>
      </c>
      <c r="J331" s="120" t="s">
        <v>17</v>
      </c>
      <c r="K331" s="120"/>
      <c r="L331" s="120"/>
      <c r="M331" s="119">
        <v>8</v>
      </c>
      <c r="N331" s="121" t="s">
        <v>18</v>
      </c>
      <c r="O331" s="119">
        <v>183</v>
      </c>
    </row>
    <row r="332" spans="1:15" ht="35.25" customHeight="1">
      <c r="A332" s="204"/>
      <c r="B332" s="212"/>
      <c r="C332" s="117" t="s">
        <v>19</v>
      </c>
      <c r="D332" s="122">
        <v>1</v>
      </c>
      <c r="E332" s="118">
        <v>2</v>
      </c>
      <c r="F332" s="118">
        <v>3</v>
      </c>
      <c r="G332" s="118">
        <v>4</v>
      </c>
      <c r="H332" s="118">
        <v>5</v>
      </c>
      <c r="I332" s="118">
        <v>6</v>
      </c>
      <c r="J332" s="118">
        <v>7</v>
      </c>
      <c r="K332" s="118">
        <v>8</v>
      </c>
      <c r="L332" s="121">
        <v>9</v>
      </c>
      <c r="M332" s="121">
        <v>10</v>
      </c>
      <c r="N332" s="121">
        <v>11</v>
      </c>
      <c r="O332" s="134">
        <v>12</v>
      </c>
    </row>
    <row r="333" spans="1:15" ht="35.25" customHeight="1" thickBot="1">
      <c r="A333" s="204"/>
      <c r="B333" s="212"/>
      <c r="C333" s="123" t="s">
        <v>20</v>
      </c>
      <c r="D333" s="124">
        <v>31</v>
      </c>
      <c r="E333" s="125">
        <v>28</v>
      </c>
      <c r="F333" s="125">
        <v>31</v>
      </c>
      <c r="G333" s="126">
        <v>30</v>
      </c>
      <c r="H333" s="126">
        <v>31</v>
      </c>
      <c r="I333" s="126">
        <v>30</v>
      </c>
      <c r="J333" s="126">
        <v>31</v>
      </c>
      <c r="K333" s="126">
        <v>31</v>
      </c>
      <c r="L333" s="115">
        <v>30</v>
      </c>
      <c r="M333" s="115">
        <v>31</v>
      </c>
      <c r="N333" s="115">
        <v>30</v>
      </c>
      <c r="O333" s="135">
        <v>31</v>
      </c>
    </row>
    <row r="334" spans="1:15" ht="35.25" customHeight="1">
      <c r="A334" s="204"/>
      <c r="B334" s="212"/>
      <c r="C334" s="127" t="s">
        <v>21</v>
      </c>
      <c r="D334" s="51">
        <v>4.7</v>
      </c>
      <c r="E334" s="51">
        <v>7</v>
      </c>
      <c r="F334" s="51">
        <v>11.4</v>
      </c>
      <c r="G334" s="51">
        <v>15.8</v>
      </c>
      <c r="H334" s="51">
        <v>18.399999999999999</v>
      </c>
      <c r="I334" s="51">
        <v>20.7</v>
      </c>
      <c r="J334" s="51">
        <v>22.1</v>
      </c>
      <c r="K334" s="51">
        <v>18.2</v>
      </c>
      <c r="L334" s="114">
        <v>13.4</v>
      </c>
      <c r="M334" s="114">
        <v>9.1</v>
      </c>
      <c r="N334" s="114">
        <v>5.0999999999999996</v>
      </c>
      <c r="O334" s="136">
        <v>4.0999999999999996</v>
      </c>
    </row>
    <row r="335" spans="1:15" ht="35.25" customHeight="1" thickBot="1">
      <c r="A335" s="204"/>
      <c r="B335" s="212"/>
      <c r="C335" s="128" t="s">
        <v>22</v>
      </c>
      <c r="D335" s="129">
        <f>D334/3.6</f>
        <v>1.3055555555555556</v>
      </c>
      <c r="E335" s="129">
        <f t="shared" ref="E335:O335" si="40">E334/3.6</f>
        <v>1.9444444444444444</v>
      </c>
      <c r="F335" s="129">
        <f t="shared" si="40"/>
        <v>3.1666666666666665</v>
      </c>
      <c r="G335" s="129">
        <f t="shared" si="40"/>
        <v>4.3888888888888893</v>
      </c>
      <c r="H335" s="129">
        <f t="shared" si="40"/>
        <v>5.1111111111111107</v>
      </c>
      <c r="I335" s="129">
        <f t="shared" si="40"/>
        <v>5.75</v>
      </c>
      <c r="J335" s="129">
        <f t="shared" si="40"/>
        <v>6.1388888888888893</v>
      </c>
      <c r="K335" s="129">
        <f t="shared" si="40"/>
        <v>5.0555555555555554</v>
      </c>
      <c r="L335" s="129">
        <f t="shared" si="40"/>
        <v>3.7222222222222223</v>
      </c>
      <c r="M335" s="129">
        <f t="shared" si="40"/>
        <v>2.5277777777777777</v>
      </c>
      <c r="N335" s="129">
        <f t="shared" si="40"/>
        <v>1.4166666666666665</v>
      </c>
      <c r="O335" s="129">
        <f t="shared" si="40"/>
        <v>1.1388888888888888</v>
      </c>
    </row>
    <row r="336" spans="1:15" ht="35.25" customHeight="1" thickBot="1">
      <c r="B336" s="212"/>
      <c r="C336" s="130" t="s">
        <v>23</v>
      </c>
      <c r="D336" s="131"/>
      <c r="E336" s="131"/>
      <c r="F336" s="132"/>
      <c r="G336" s="131" t="s">
        <v>24</v>
      </c>
      <c r="H336" s="133">
        <f>(SUM(D334:O334)/12)*0.9</f>
        <v>11.249999999999998</v>
      </c>
      <c r="I336" s="126"/>
      <c r="J336" s="126" t="s">
        <v>25</v>
      </c>
      <c r="K336" s="133">
        <f>(SUM(D335:O335)/12)*0.9</f>
        <v>3.1249999999999996</v>
      </c>
      <c r="L336" s="115"/>
      <c r="M336" s="115"/>
      <c r="N336" s="115"/>
      <c r="O336" s="135"/>
    </row>
    <row r="337" spans="2:16" ht="35.25" customHeight="1" thickBot="1">
      <c r="B337" s="212"/>
      <c r="C337" s="201"/>
      <c r="D337" s="201"/>
      <c r="E337" s="201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</row>
    <row r="338" spans="2:16" ht="35.25" customHeight="1" thickBot="1">
      <c r="B338" s="212">
        <v>42</v>
      </c>
      <c r="C338" s="117" t="s">
        <v>0</v>
      </c>
      <c r="D338" s="210" t="s">
        <v>71</v>
      </c>
      <c r="E338" s="211"/>
      <c r="F338" s="118" t="s">
        <v>15</v>
      </c>
      <c r="G338" s="119">
        <v>87</v>
      </c>
      <c r="H338" s="118" t="s">
        <v>16</v>
      </c>
      <c r="I338" s="119">
        <v>2592</v>
      </c>
      <c r="J338" s="120" t="s">
        <v>17</v>
      </c>
      <c r="K338" s="120"/>
      <c r="L338" s="120"/>
      <c r="M338" s="119">
        <v>6</v>
      </c>
      <c r="N338" s="121" t="s">
        <v>18</v>
      </c>
      <c r="O338" s="119">
        <v>183</v>
      </c>
      <c r="P338" s="40">
        <v>3</v>
      </c>
    </row>
    <row r="339" spans="2:16" ht="35.25" customHeight="1">
      <c r="B339" s="212"/>
      <c r="C339" s="117" t="s">
        <v>19</v>
      </c>
      <c r="D339" s="122">
        <v>1</v>
      </c>
      <c r="E339" s="118">
        <v>2</v>
      </c>
      <c r="F339" s="118">
        <v>3</v>
      </c>
      <c r="G339" s="118">
        <v>4</v>
      </c>
      <c r="H339" s="118">
        <v>5</v>
      </c>
      <c r="I339" s="118">
        <v>6</v>
      </c>
      <c r="J339" s="118">
        <v>7</v>
      </c>
      <c r="K339" s="118">
        <v>8</v>
      </c>
      <c r="L339" s="121">
        <v>9</v>
      </c>
      <c r="M339" s="121">
        <v>10</v>
      </c>
      <c r="N339" s="121">
        <v>11</v>
      </c>
      <c r="O339" s="134">
        <v>12</v>
      </c>
    </row>
    <row r="340" spans="2:16" ht="35.25" customHeight="1" thickBot="1">
      <c r="C340" s="123" t="s">
        <v>20</v>
      </c>
      <c r="D340" s="124">
        <v>31</v>
      </c>
      <c r="E340" s="125">
        <v>28</v>
      </c>
      <c r="F340" s="125">
        <v>31</v>
      </c>
      <c r="G340" s="126">
        <v>30</v>
      </c>
      <c r="H340" s="126">
        <v>31</v>
      </c>
      <c r="I340" s="126">
        <v>30</v>
      </c>
      <c r="J340" s="126">
        <v>31</v>
      </c>
      <c r="K340" s="126">
        <v>31</v>
      </c>
      <c r="L340" s="115">
        <v>30</v>
      </c>
      <c r="M340" s="115">
        <v>31</v>
      </c>
      <c r="N340" s="115">
        <v>30</v>
      </c>
      <c r="O340" s="135">
        <v>31</v>
      </c>
    </row>
    <row r="341" spans="2:16" ht="35.25" customHeight="1">
      <c r="C341" s="127" t="s">
        <v>21</v>
      </c>
      <c r="D341" s="51">
        <v>3.7</v>
      </c>
      <c r="E341" s="51">
        <v>6.8</v>
      </c>
      <c r="F341" s="51">
        <v>11.3</v>
      </c>
      <c r="G341" s="51">
        <v>20</v>
      </c>
      <c r="H341" s="51">
        <v>23</v>
      </c>
      <c r="I341" s="51">
        <v>24.5</v>
      </c>
      <c r="J341" s="51">
        <v>19.600000000000001</v>
      </c>
      <c r="K341" s="51">
        <v>13.8</v>
      </c>
      <c r="L341" s="114">
        <v>8.1999999999999993</v>
      </c>
      <c r="M341" s="114">
        <v>4.4000000000000004</v>
      </c>
      <c r="N341" s="114">
        <v>4.4000000000000004</v>
      </c>
      <c r="O341" s="136">
        <v>3.2</v>
      </c>
    </row>
    <row r="342" spans="2:16" ht="35.25" customHeight="1" thickBot="1">
      <c r="C342" s="128" t="s">
        <v>22</v>
      </c>
      <c r="D342" s="129">
        <f>D341/3.6</f>
        <v>1.0277777777777779</v>
      </c>
      <c r="E342" s="129">
        <f t="shared" ref="E342:O342" si="41">E341/3.6</f>
        <v>1.8888888888888888</v>
      </c>
      <c r="F342" s="129">
        <f t="shared" si="41"/>
        <v>3.1388888888888888</v>
      </c>
      <c r="G342" s="129">
        <f t="shared" si="41"/>
        <v>5.5555555555555554</v>
      </c>
      <c r="H342" s="129">
        <f t="shared" si="41"/>
        <v>6.3888888888888884</v>
      </c>
      <c r="I342" s="129">
        <f t="shared" si="41"/>
        <v>6.8055555555555554</v>
      </c>
      <c r="J342" s="129">
        <f t="shared" si="41"/>
        <v>5.4444444444444446</v>
      </c>
      <c r="K342" s="129">
        <f t="shared" si="41"/>
        <v>3.8333333333333335</v>
      </c>
      <c r="L342" s="129">
        <f t="shared" si="41"/>
        <v>2.2777777777777777</v>
      </c>
      <c r="M342" s="129">
        <f t="shared" si="41"/>
        <v>1.2222222222222223</v>
      </c>
      <c r="N342" s="129">
        <f t="shared" si="41"/>
        <v>1.2222222222222223</v>
      </c>
      <c r="O342" s="137">
        <f t="shared" si="41"/>
        <v>0.88888888888888895</v>
      </c>
    </row>
    <row r="343" spans="2:16" ht="35.25" customHeight="1" thickBot="1">
      <c r="C343" s="130" t="s">
        <v>23</v>
      </c>
      <c r="D343" s="131"/>
      <c r="E343" s="131"/>
      <c r="F343" s="132"/>
      <c r="G343" s="131" t="s">
        <v>24</v>
      </c>
      <c r="H343" s="133">
        <f t="shared" ref="H343" si="42">(SUM(D341:O341)/12)*0.9</f>
        <v>10.717499999999999</v>
      </c>
      <c r="I343" s="126"/>
      <c r="J343" s="126" t="s">
        <v>25</v>
      </c>
      <c r="K343" s="133">
        <f t="shared" ref="K343" si="43">(SUM(D342:O342)/12)*0.9</f>
        <v>2.9770833333333333</v>
      </c>
      <c r="L343" s="115"/>
      <c r="M343" s="115"/>
      <c r="N343" s="115"/>
      <c r="O343" s="135"/>
    </row>
    <row r="344" spans="2:16" ht="35.25" customHeight="1">
      <c r="C344" s="138"/>
      <c r="D344" s="140"/>
      <c r="E344" s="140"/>
      <c r="F344" s="85"/>
      <c r="G344" s="140"/>
      <c r="H344" s="61"/>
      <c r="I344" s="51"/>
      <c r="J344" s="51"/>
      <c r="K344" s="61"/>
      <c r="L344" s="114"/>
      <c r="M344" s="114"/>
      <c r="N344" s="114"/>
      <c r="O344" s="114"/>
    </row>
    <row r="345" spans="2:16" ht="35.25" customHeight="1">
      <c r="C345" s="138"/>
      <c r="D345" s="140"/>
      <c r="E345" s="140"/>
      <c r="F345" s="85"/>
      <c r="G345" s="140"/>
      <c r="H345" s="61"/>
      <c r="I345" s="51"/>
      <c r="J345" s="51"/>
      <c r="K345" s="61"/>
      <c r="L345" s="114"/>
      <c r="M345" s="114"/>
      <c r="N345" s="114"/>
      <c r="O345" s="114"/>
    </row>
    <row r="346" spans="2:16" ht="35.25" customHeight="1">
      <c r="C346" s="138"/>
      <c r="D346" s="140"/>
      <c r="E346" s="140"/>
      <c r="F346" s="85"/>
      <c r="G346" s="140"/>
      <c r="H346" s="61"/>
      <c r="I346" s="51"/>
      <c r="J346" s="51"/>
      <c r="K346" s="61"/>
      <c r="L346" s="114"/>
      <c r="M346" s="114"/>
      <c r="N346" s="114"/>
      <c r="O346" s="114"/>
    </row>
    <row r="347" spans="2:16" ht="35.25" customHeight="1" thickBot="1">
      <c r="C347" s="130" t="s">
        <v>23</v>
      </c>
      <c r="D347" s="131"/>
      <c r="E347" s="131"/>
      <c r="F347" s="132"/>
      <c r="G347" s="131" t="s">
        <v>24</v>
      </c>
      <c r="H347" s="133">
        <f>(SUM(D341:O341)/12)*0.9</f>
        <v>10.717499999999999</v>
      </c>
      <c r="I347" s="126"/>
      <c r="J347" s="126" t="s">
        <v>25</v>
      </c>
      <c r="K347" s="133">
        <f>(SUM(D342:O342)/12)*0.9</f>
        <v>2.9770833333333333</v>
      </c>
      <c r="L347" s="115"/>
      <c r="M347" s="115"/>
      <c r="N347" s="115"/>
      <c r="O347" s="135"/>
    </row>
    <row r="348" spans="2:16" ht="35.25" customHeight="1">
      <c r="B348" s="232"/>
      <c r="C348" s="204"/>
      <c r="D348" s="204"/>
      <c r="E348" s="204"/>
      <c r="F348" s="204"/>
      <c r="G348" s="204"/>
      <c r="H348" s="204"/>
      <c r="I348" s="204"/>
      <c r="J348" s="204"/>
      <c r="K348" s="204"/>
      <c r="L348" s="204"/>
      <c r="M348" s="204"/>
      <c r="N348" s="204"/>
      <c r="O348" s="204"/>
    </row>
    <row r="349" spans="2:16" ht="35.25" customHeight="1">
      <c r="B349" s="232"/>
    </row>
    <row r="350" spans="2:16" ht="35.25" customHeight="1">
      <c r="B350" s="232"/>
    </row>
    <row r="351" spans="2:16" ht="35.25" customHeight="1">
      <c r="B351" s="232"/>
    </row>
    <row r="352" spans="2:16" ht="35.25" customHeight="1">
      <c r="B352" s="232"/>
    </row>
    <row r="353" spans="1:15" ht="35.25" customHeight="1">
      <c r="B353" s="232"/>
    </row>
    <row r="354" spans="1:15" ht="35.25" customHeight="1" thickBot="1">
      <c r="B354" s="232"/>
    </row>
    <row r="355" spans="1:15" ht="35.25" customHeight="1" thickBot="1">
      <c r="A355" s="204"/>
      <c r="B355" s="212"/>
      <c r="C355" s="117" t="s">
        <v>0</v>
      </c>
      <c r="D355" s="163" t="s">
        <v>72</v>
      </c>
      <c r="E355" s="164"/>
      <c r="F355" s="118" t="s">
        <v>15</v>
      </c>
      <c r="G355" s="119">
        <v>8</v>
      </c>
      <c r="H355" s="118" t="s">
        <v>16</v>
      </c>
      <c r="I355" s="119">
        <v>1201</v>
      </c>
      <c r="J355" s="120" t="s">
        <v>17</v>
      </c>
      <c r="K355" s="120"/>
      <c r="L355" s="120"/>
      <c r="M355" s="119">
        <v>10</v>
      </c>
      <c r="N355" s="121" t="s">
        <v>18</v>
      </c>
      <c r="O355" s="119">
        <v>137</v>
      </c>
    </row>
    <row r="356" spans="1:15" ht="35.25" customHeight="1">
      <c r="A356" s="204"/>
      <c r="B356" s="212">
        <v>43</v>
      </c>
      <c r="C356" s="117" t="s">
        <v>19</v>
      </c>
      <c r="D356" s="122">
        <v>1</v>
      </c>
      <c r="E356" s="118">
        <v>2</v>
      </c>
      <c r="F356" s="118">
        <v>3</v>
      </c>
      <c r="G356" s="118">
        <v>4</v>
      </c>
      <c r="H356" s="118">
        <v>5</v>
      </c>
      <c r="I356" s="118">
        <v>6</v>
      </c>
      <c r="J356" s="118">
        <v>7</v>
      </c>
      <c r="K356" s="118">
        <v>8</v>
      </c>
      <c r="L356" s="121">
        <v>9</v>
      </c>
      <c r="M356" s="121">
        <v>10</v>
      </c>
      <c r="N356" s="121">
        <v>11</v>
      </c>
      <c r="O356" s="134">
        <v>12</v>
      </c>
    </row>
    <row r="357" spans="1:15" ht="35.25" customHeight="1" thickBot="1">
      <c r="A357" s="204"/>
      <c r="B357" s="212"/>
      <c r="C357" s="123" t="s">
        <v>20</v>
      </c>
      <c r="D357" s="124">
        <v>31</v>
      </c>
      <c r="E357" s="125">
        <v>28</v>
      </c>
      <c r="F357" s="125">
        <v>31</v>
      </c>
      <c r="G357" s="126">
        <v>30</v>
      </c>
      <c r="H357" s="126">
        <v>31</v>
      </c>
      <c r="I357" s="126">
        <v>30</v>
      </c>
      <c r="J357" s="126">
        <v>31</v>
      </c>
      <c r="K357" s="126">
        <v>31</v>
      </c>
      <c r="L357" s="115">
        <v>30</v>
      </c>
      <c r="M357" s="115">
        <v>31</v>
      </c>
      <c r="N357" s="115">
        <v>30</v>
      </c>
      <c r="O357" s="135">
        <v>31</v>
      </c>
    </row>
    <row r="358" spans="1:15" ht="35.25" customHeight="1">
      <c r="A358" s="204"/>
      <c r="B358" s="212"/>
      <c r="C358" s="127" t="s">
        <v>21</v>
      </c>
      <c r="D358" s="51">
        <v>6.8</v>
      </c>
      <c r="E358" s="51">
        <v>9.8000000000000007</v>
      </c>
      <c r="F358" s="51">
        <v>13.6</v>
      </c>
      <c r="G358" s="51">
        <v>18.899999999999999</v>
      </c>
      <c r="H358" s="51">
        <v>23.6</v>
      </c>
      <c r="I358" s="51">
        <v>26.1</v>
      </c>
      <c r="J358" s="51">
        <v>27.2</v>
      </c>
      <c r="K358" s="51">
        <v>24</v>
      </c>
      <c r="L358" s="114">
        <v>17.899999999999999</v>
      </c>
      <c r="M358" s="114">
        <v>12.3</v>
      </c>
      <c r="N358" s="114">
        <v>7.4</v>
      </c>
      <c r="O358" s="136">
        <v>5.9</v>
      </c>
    </row>
    <row r="359" spans="1:15" ht="35.25" customHeight="1" thickBot="1">
      <c r="A359" s="204"/>
      <c r="B359" s="212"/>
      <c r="C359" s="128" t="s">
        <v>22</v>
      </c>
      <c r="D359" s="129">
        <f>D358/3.6</f>
        <v>1.8888888888888888</v>
      </c>
      <c r="E359" s="129">
        <f t="shared" ref="E359:O359" si="44">E358/3.6</f>
        <v>2.7222222222222223</v>
      </c>
      <c r="F359" s="129">
        <f t="shared" si="44"/>
        <v>3.7777777777777777</v>
      </c>
      <c r="G359" s="129">
        <f t="shared" si="44"/>
        <v>5.2499999999999991</v>
      </c>
      <c r="H359" s="129">
        <f t="shared" si="44"/>
        <v>6.5555555555555554</v>
      </c>
      <c r="I359" s="129">
        <f t="shared" si="44"/>
        <v>7.25</v>
      </c>
      <c r="J359" s="129">
        <f t="shared" si="44"/>
        <v>7.5555555555555554</v>
      </c>
      <c r="K359" s="129">
        <f t="shared" si="44"/>
        <v>6.6666666666666661</v>
      </c>
      <c r="L359" s="129">
        <f t="shared" si="44"/>
        <v>4.9722222222222214</v>
      </c>
      <c r="M359" s="129">
        <f t="shared" si="44"/>
        <v>3.416666666666667</v>
      </c>
      <c r="N359" s="129">
        <f t="shared" si="44"/>
        <v>2.0555555555555558</v>
      </c>
      <c r="O359" s="137">
        <f t="shared" si="44"/>
        <v>1.6388888888888888</v>
      </c>
    </row>
    <row r="360" spans="1:15" ht="35.25" customHeight="1" thickBot="1">
      <c r="A360" s="204"/>
      <c r="B360" s="212"/>
      <c r="C360" s="130" t="s">
        <v>23</v>
      </c>
      <c r="D360" s="131"/>
      <c r="E360" s="131"/>
      <c r="F360" s="132"/>
      <c r="G360" s="131" t="s">
        <v>24</v>
      </c>
      <c r="H360" s="133">
        <f>(SUM(D358:O358)/12)*0.9</f>
        <v>14.512500000000003</v>
      </c>
      <c r="I360" s="126"/>
      <c r="J360" s="126" t="s">
        <v>25</v>
      </c>
      <c r="K360" s="133">
        <f>(SUM(D359:O359)/12)*0.9</f>
        <v>4.03125</v>
      </c>
      <c r="L360" s="115"/>
      <c r="M360" s="115"/>
      <c r="N360" s="115"/>
      <c r="O360" s="135"/>
    </row>
    <row r="361" spans="1:15" ht="35.25" customHeight="1" thickBot="1">
      <c r="A361" s="204"/>
      <c r="B361" s="212"/>
      <c r="C361" s="204"/>
      <c r="D361" s="204"/>
      <c r="E361" s="204"/>
      <c r="F361" s="204"/>
      <c r="G361" s="204"/>
      <c r="H361" s="204"/>
      <c r="I361" s="204"/>
      <c r="J361" s="204"/>
      <c r="K361" s="204"/>
      <c r="L361" s="204"/>
      <c r="M361" s="204"/>
      <c r="N361" s="204"/>
      <c r="O361" s="204"/>
    </row>
    <row r="362" spans="1:15" ht="35.25" customHeight="1" thickBot="1">
      <c r="A362" s="204"/>
      <c r="B362" s="212"/>
      <c r="C362" s="117" t="s">
        <v>0</v>
      </c>
      <c r="D362" s="163" t="s">
        <v>73</v>
      </c>
      <c r="E362" s="164"/>
      <c r="F362" s="118" t="s">
        <v>15</v>
      </c>
      <c r="G362" s="119">
        <v>3</v>
      </c>
      <c r="H362" s="118" t="s">
        <v>16</v>
      </c>
      <c r="I362" s="119">
        <v>1408</v>
      </c>
      <c r="J362" s="120" t="s">
        <v>17</v>
      </c>
      <c r="K362" s="120"/>
      <c r="L362" s="120"/>
      <c r="M362" s="119">
        <v>10</v>
      </c>
      <c r="N362" s="121" t="s">
        <v>18</v>
      </c>
      <c r="O362" s="119">
        <v>166</v>
      </c>
    </row>
    <row r="363" spans="1:15" ht="35.25" customHeight="1">
      <c r="A363" s="204"/>
      <c r="B363" s="212">
        <v>44</v>
      </c>
      <c r="C363" s="117" t="s">
        <v>19</v>
      </c>
      <c r="D363" s="122">
        <v>1</v>
      </c>
      <c r="E363" s="118">
        <v>2</v>
      </c>
      <c r="F363" s="118">
        <v>3</v>
      </c>
      <c r="G363" s="118">
        <v>4</v>
      </c>
      <c r="H363" s="118">
        <v>5</v>
      </c>
      <c r="I363" s="118">
        <v>6</v>
      </c>
      <c r="J363" s="118">
        <v>7</v>
      </c>
      <c r="K363" s="118">
        <v>8</v>
      </c>
      <c r="L363" s="121">
        <v>9</v>
      </c>
      <c r="M363" s="121">
        <v>10</v>
      </c>
      <c r="N363" s="121">
        <v>11</v>
      </c>
      <c r="O363" s="134">
        <v>12</v>
      </c>
    </row>
    <row r="364" spans="1:15" ht="35.25" customHeight="1" thickBot="1">
      <c r="A364" s="204"/>
      <c r="B364" s="212"/>
      <c r="C364" s="123" t="s">
        <v>20</v>
      </c>
      <c r="D364" s="124">
        <v>31</v>
      </c>
      <c r="E364" s="125">
        <v>28</v>
      </c>
      <c r="F364" s="125">
        <v>31</v>
      </c>
      <c r="G364" s="126">
        <v>30</v>
      </c>
      <c r="H364" s="126">
        <v>31</v>
      </c>
      <c r="I364" s="126">
        <v>30</v>
      </c>
      <c r="J364" s="126">
        <v>31</v>
      </c>
      <c r="K364" s="126">
        <v>31</v>
      </c>
      <c r="L364" s="115">
        <v>30</v>
      </c>
      <c r="M364" s="115">
        <v>31</v>
      </c>
      <c r="N364" s="115">
        <v>30</v>
      </c>
      <c r="O364" s="135">
        <v>31</v>
      </c>
    </row>
    <row r="365" spans="1:15" ht="35.25" customHeight="1">
      <c r="A365" s="212"/>
      <c r="B365" s="212"/>
      <c r="C365" s="127" t="s">
        <v>21</v>
      </c>
      <c r="D365" s="51">
        <v>5.4</v>
      </c>
      <c r="E365" s="51">
        <v>8.3000000000000007</v>
      </c>
      <c r="F365" s="51">
        <v>212.4</v>
      </c>
      <c r="G365" s="51">
        <v>17.899999999999999</v>
      </c>
      <c r="H365" s="51">
        <v>22.5</v>
      </c>
      <c r="I365" s="51">
        <v>24.6</v>
      </c>
      <c r="J365" s="51">
        <v>26.2</v>
      </c>
      <c r="K365" s="51">
        <v>22.3</v>
      </c>
      <c r="L365" s="114">
        <v>16.600000000000001</v>
      </c>
      <c r="M365" s="114">
        <v>11.3</v>
      </c>
      <c r="N365" s="114">
        <v>6.2</v>
      </c>
      <c r="O365" s="136">
        <v>4.7</v>
      </c>
    </row>
    <row r="366" spans="1:15" ht="35.25" customHeight="1" thickBot="1">
      <c r="A366" s="212"/>
      <c r="B366" s="212"/>
      <c r="C366" s="128" t="s">
        <v>22</v>
      </c>
      <c r="D366" s="129">
        <f>D365/3.6</f>
        <v>1.5</v>
      </c>
      <c r="E366" s="129">
        <f t="shared" ref="E366:O366" si="45">E365/3.6</f>
        <v>2.3055555555555558</v>
      </c>
      <c r="F366" s="129">
        <f t="shared" si="45"/>
        <v>59</v>
      </c>
      <c r="G366" s="129">
        <f t="shared" si="45"/>
        <v>4.9722222222222214</v>
      </c>
      <c r="H366" s="129">
        <f t="shared" si="45"/>
        <v>6.25</v>
      </c>
      <c r="I366" s="129">
        <f t="shared" si="45"/>
        <v>6.8333333333333339</v>
      </c>
      <c r="J366" s="129">
        <f t="shared" si="45"/>
        <v>7.2777777777777777</v>
      </c>
      <c r="K366" s="129">
        <f t="shared" si="45"/>
        <v>6.1944444444444446</v>
      </c>
      <c r="L366" s="129">
        <f t="shared" si="45"/>
        <v>4.6111111111111116</v>
      </c>
      <c r="M366" s="129">
        <f t="shared" si="45"/>
        <v>3.1388888888888888</v>
      </c>
      <c r="N366" s="129">
        <f t="shared" si="45"/>
        <v>1.7222222222222223</v>
      </c>
      <c r="O366" s="129">
        <f t="shared" si="45"/>
        <v>1.3055555555555556</v>
      </c>
    </row>
    <row r="367" spans="1:15" ht="35.25" customHeight="1" thickBot="1">
      <c r="A367" s="212"/>
      <c r="B367" s="212"/>
      <c r="C367" s="130" t="s">
        <v>23</v>
      </c>
      <c r="D367" s="131"/>
      <c r="E367" s="131"/>
      <c r="F367" s="132"/>
      <c r="G367" s="131" t="s">
        <v>24</v>
      </c>
      <c r="H367" s="133">
        <f>(SUM(D365:O365)/12)*0.9</f>
        <v>28.380000000000003</v>
      </c>
      <c r="I367" s="126"/>
      <c r="J367" s="126" t="s">
        <v>25</v>
      </c>
      <c r="K367" s="133">
        <f>(SUM(D366:O366)/12)*0.9</f>
        <v>7.883333333333332</v>
      </c>
      <c r="L367" s="115"/>
      <c r="M367" s="115"/>
      <c r="N367" s="115"/>
      <c r="O367" s="135"/>
    </row>
    <row r="368" spans="1:15" ht="35.25" customHeight="1" thickBot="1">
      <c r="A368" s="212"/>
      <c r="B368" s="212"/>
      <c r="C368" s="209"/>
      <c r="D368" s="209"/>
      <c r="E368" s="209"/>
      <c r="F368" s="209"/>
      <c r="G368" s="209"/>
      <c r="H368" s="209"/>
      <c r="I368" s="209"/>
      <c r="J368" s="209"/>
      <c r="K368" s="209"/>
      <c r="L368" s="209"/>
      <c r="M368" s="209"/>
      <c r="N368" s="209"/>
      <c r="O368" s="209"/>
    </row>
    <row r="369" spans="1:18" ht="35.25" customHeight="1" thickBot="1">
      <c r="A369" s="212"/>
      <c r="B369" s="212"/>
      <c r="C369" s="117" t="s">
        <v>0</v>
      </c>
      <c r="D369" s="210" t="s">
        <v>74</v>
      </c>
      <c r="E369" s="211"/>
      <c r="F369" s="118" t="s">
        <v>15</v>
      </c>
      <c r="G369" s="119">
        <v>21</v>
      </c>
      <c r="H369" s="118" t="s">
        <v>16</v>
      </c>
      <c r="I369" s="119">
        <v>1220</v>
      </c>
      <c r="J369" s="120" t="s">
        <v>17</v>
      </c>
      <c r="K369" s="120"/>
      <c r="L369" s="120"/>
      <c r="M369" s="119">
        <v>9.9</v>
      </c>
      <c r="N369" s="121" t="s">
        <v>18</v>
      </c>
      <c r="O369" s="119">
        <v>120</v>
      </c>
    </row>
    <row r="370" spans="1:18" ht="35.25" customHeight="1">
      <c r="A370" s="212"/>
      <c r="B370" s="212">
        <v>45</v>
      </c>
      <c r="C370" s="117" t="s">
        <v>19</v>
      </c>
      <c r="D370" s="122">
        <v>1</v>
      </c>
      <c r="E370" s="118">
        <v>2</v>
      </c>
      <c r="F370" s="118">
        <v>3</v>
      </c>
      <c r="G370" s="118">
        <v>4</v>
      </c>
      <c r="H370" s="118">
        <v>5</v>
      </c>
      <c r="I370" s="118">
        <v>6</v>
      </c>
      <c r="J370" s="118">
        <v>7</v>
      </c>
      <c r="K370" s="118">
        <v>8</v>
      </c>
      <c r="L370" s="121">
        <v>9</v>
      </c>
      <c r="M370" s="121">
        <v>10</v>
      </c>
      <c r="N370" s="121">
        <v>11</v>
      </c>
      <c r="O370" s="134">
        <v>12</v>
      </c>
    </row>
    <row r="371" spans="1:18" ht="35.25" customHeight="1" thickBot="1">
      <c r="A371" s="212"/>
      <c r="B371" s="212"/>
      <c r="C371" s="123" t="s">
        <v>20</v>
      </c>
      <c r="D371" s="124">
        <v>31</v>
      </c>
      <c r="E371" s="125">
        <v>28</v>
      </c>
      <c r="F371" s="125">
        <v>31</v>
      </c>
      <c r="G371" s="126">
        <v>30</v>
      </c>
      <c r="H371" s="126">
        <v>31</v>
      </c>
      <c r="I371" s="126">
        <v>30</v>
      </c>
      <c r="J371" s="126">
        <v>31</v>
      </c>
      <c r="K371" s="126">
        <v>31</v>
      </c>
      <c r="L371" s="115">
        <v>30</v>
      </c>
      <c r="M371" s="115">
        <v>31</v>
      </c>
      <c r="N371" s="115">
        <v>30</v>
      </c>
      <c r="O371" s="135">
        <v>31</v>
      </c>
    </row>
    <row r="372" spans="1:18" ht="35.25" customHeight="1">
      <c r="A372" s="212"/>
      <c r="B372" s="212"/>
      <c r="C372" s="127" t="s">
        <v>21</v>
      </c>
      <c r="D372" s="51">
        <v>7.7</v>
      </c>
      <c r="E372" s="51">
        <v>9.6</v>
      </c>
      <c r="F372" s="51">
        <v>14.4</v>
      </c>
      <c r="G372" s="51">
        <v>19.7</v>
      </c>
      <c r="H372" s="51">
        <v>23.8</v>
      </c>
      <c r="I372" s="51">
        <v>27</v>
      </c>
      <c r="J372" s="51">
        <v>27.9</v>
      </c>
      <c r="K372" s="51">
        <v>24</v>
      </c>
      <c r="L372" s="114">
        <v>18.3</v>
      </c>
      <c r="M372" s="114">
        <v>12.7</v>
      </c>
      <c r="N372" s="114">
        <v>7.8</v>
      </c>
      <c r="O372" s="136">
        <v>5.9</v>
      </c>
    </row>
    <row r="373" spans="1:18" ht="35.25" customHeight="1" thickBot="1">
      <c r="A373" s="212"/>
      <c r="B373" s="212"/>
      <c r="C373" s="128" t="s">
        <v>22</v>
      </c>
      <c r="D373" s="129">
        <f>D372/3.6</f>
        <v>2.1388888888888888</v>
      </c>
      <c r="E373" s="129">
        <f t="shared" ref="E373:N373" si="46">E372/3.6</f>
        <v>2.6666666666666665</v>
      </c>
      <c r="F373" s="129">
        <f t="shared" si="46"/>
        <v>4</v>
      </c>
      <c r="G373" s="129">
        <f t="shared" si="46"/>
        <v>5.4722222222222223</v>
      </c>
      <c r="H373" s="129">
        <f t="shared" si="46"/>
        <v>6.6111111111111107</v>
      </c>
      <c r="I373" s="129">
        <f t="shared" si="46"/>
        <v>7.5</v>
      </c>
      <c r="J373" s="129">
        <f t="shared" si="46"/>
        <v>7.7499999999999991</v>
      </c>
      <c r="K373" s="129">
        <f t="shared" si="46"/>
        <v>6.6666666666666661</v>
      </c>
      <c r="L373" s="129">
        <f t="shared" si="46"/>
        <v>5.083333333333333</v>
      </c>
      <c r="M373" s="129">
        <f t="shared" si="46"/>
        <v>3.5277777777777777</v>
      </c>
      <c r="N373" s="129">
        <f t="shared" si="46"/>
        <v>2.1666666666666665</v>
      </c>
      <c r="O373" s="137"/>
    </row>
    <row r="374" spans="1:18" ht="35.25" customHeight="1" thickBot="1">
      <c r="A374" s="212"/>
      <c r="B374" s="212"/>
      <c r="C374" s="130" t="s">
        <v>23</v>
      </c>
      <c r="D374" s="131"/>
      <c r="E374" s="131"/>
      <c r="F374" s="132"/>
      <c r="G374" s="131" t="s">
        <v>24</v>
      </c>
      <c r="H374" s="133">
        <f>(SUM(D372:O372)/12)*0.9</f>
        <v>14.91</v>
      </c>
      <c r="I374" s="126"/>
      <c r="J374" s="126" t="s">
        <v>25</v>
      </c>
      <c r="K374" s="133">
        <f>(SUM(D373:O373)/12)*0.9</f>
        <v>4.0187499999999998</v>
      </c>
      <c r="L374" s="115"/>
      <c r="M374" s="115"/>
      <c r="N374" s="115"/>
      <c r="O374" s="135"/>
    </row>
    <row r="375" spans="1:18" ht="35.25" customHeight="1" thickBot="1">
      <c r="A375" s="212"/>
      <c r="B375" s="212"/>
      <c r="C375" s="209"/>
      <c r="D375" s="209"/>
      <c r="E375" s="209"/>
      <c r="F375" s="209"/>
      <c r="G375" s="209"/>
      <c r="H375" s="209"/>
      <c r="I375" s="209"/>
      <c r="J375" s="209"/>
      <c r="K375" s="209"/>
      <c r="L375" s="209"/>
      <c r="M375" s="209"/>
      <c r="N375" s="209"/>
      <c r="O375" s="209"/>
    </row>
    <row r="376" spans="1:18" ht="35.25" customHeight="1" thickBot="1">
      <c r="A376" s="212"/>
      <c r="B376" s="212"/>
      <c r="C376" s="117" t="s">
        <v>0</v>
      </c>
      <c r="D376" s="210" t="s">
        <v>75</v>
      </c>
      <c r="E376" s="211"/>
      <c r="F376" s="118" t="s">
        <v>15</v>
      </c>
      <c r="G376" s="119">
        <v>19</v>
      </c>
      <c r="H376" s="118" t="s">
        <v>16</v>
      </c>
      <c r="I376" s="119">
        <v>1715</v>
      </c>
      <c r="J376" s="120" t="s">
        <v>17</v>
      </c>
      <c r="K376" s="120"/>
      <c r="L376" s="120"/>
      <c r="M376" s="119">
        <v>8.8000000000000007</v>
      </c>
      <c r="N376" s="121" t="s">
        <v>18</v>
      </c>
      <c r="O376" s="119">
        <v>166</v>
      </c>
    </row>
    <row r="377" spans="1:18" ht="35.25" customHeight="1">
      <c r="A377" s="212"/>
      <c r="B377" s="212">
        <v>46</v>
      </c>
      <c r="C377" s="117" t="s">
        <v>19</v>
      </c>
      <c r="D377" s="122">
        <v>1</v>
      </c>
      <c r="E377" s="118">
        <v>2</v>
      </c>
      <c r="F377" s="118">
        <v>3</v>
      </c>
      <c r="G377" s="118">
        <v>4</v>
      </c>
      <c r="H377" s="118">
        <v>5</v>
      </c>
      <c r="I377" s="118">
        <v>6</v>
      </c>
      <c r="J377" s="118">
        <v>7</v>
      </c>
      <c r="K377" s="118">
        <v>8</v>
      </c>
      <c r="L377" s="121">
        <v>9</v>
      </c>
      <c r="M377" s="121">
        <v>10</v>
      </c>
      <c r="N377" s="121">
        <v>11</v>
      </c>
      <c r="O377" s="134">
        <v>12</v>
      </c>
    </row>
    <row r="378" spans="1:18" ht="35.25" customHeight="1" thickBot="1">
      <c r="A378" s="212"/>
      <c r="B378" s="212"/>
      <c r="C378" s="123" t="s">
        <v>20</v>
      </c>
      <c r="D378" s="124">
        <v>31</v>
      </c>
      <c r="E378" s="125">
        <v>28</v>
      </c>
      <c r="F378" s="125">
        <v>31</v>
      </c>
      <c r="G378" s="126">
        <v>30</v>
      </c>
      <c r="H378" s="126">
        <v>31</v>
      </c>
      <c r="I378" s="126">
        <v>30</v>
      </c>
      <c r="J378" s="126">
        <v>31</v>
      </c>
      <c r="K378" s="126">
        <v>31</v>
      </c>
      <c r="L378" s="115">
        <v>30</v>
      </c>
      <c r="M378" s="115">
        <v>31</v>
      </c>
      <c r="N378" s="115">
        <v>30</v>
      </c>
      <c r="O378" s="135">
        <v>31</v>
      </c>
    </row>
    <row r="379" spans="1:18" ht="35.25" customHeight="1">
      <c r="A379" s="212"/>
      <c r="B379" s="212"/>
      <c r="C379" s="127" t="s">
        <v>21</v>
      </c>
      <c r="D379" s="51">
        <v>5.3</v>
      </c>
      <c r="E379" s="51">
        <v>7.9</v>
      </c>
      <c r="F379" s="51">
        <v>12.3</v>
      </c>
      <c r="G379" s="51">
        <v>18.7</v>
      </c>
      <c r="H379" s="51">
        <v>20.3</v>
      </c>
      <c r="I379" s="51">
        <v>22.7</v>
      </c>
      <c r="J379" s="51">
        <v>24.7</v>
      </c>
      <c r="K379" s="51">
        <v>20.5</v>
      </c>
      <c r="L379" s="114">
        <v>15.8</v>
      </c>
      <c r="M379" s="114">
        <v>10.7</v>
      </c>
      <c r="N379" s="114">
        <v>5.8</v>
      </c>
      <c r="O379" s="136">
        <v>4.4000000000000004</v>
      </c>
    </row>
    <row r="380" spans="1:18" ht="35.25" customHeight="1" thickBot="1">
      <c r="A380" s="212"/>
      <c r="B380" s="212"/>
      <c r="C380" s="128" t="s">
        <v>22</v>
      </c>
      <c r="D380" s="129">
        <f>D379/3.6</f>
        <v>1.4722222222222221</v>
      </c>
      <c r="E380" s="129">
        <f t="shared" ref="E380:O380" si="47">E379/3.6</f>
        <v>2.1944444444444446</v>
      </c>
      <c r="F380" s="129">
        <f t="shared" si="47"/>
        <v>3.416666666666667</v>
      </c>
      <c r="G380" s="129">
        <f t="shared" si="47"/>
        <v>5.1944444444444438</v>
      </c>
      <c r="H380" s="129">
        <f t="shared" si="47"/>
        <v>5.6388888888888893</v>
      </c>
      <c r="I380" s="129">
        <f t="shared" si="47"/>
        <v>6.3055555555555554</v>
      </c>
      <c r="J380" s="129">
        <f t="shared" si="47"/>
        <v>6.8611111111111107</v>
      </c>
      <c r="K380" s="129">
        <f t="shared" si="47"/>
        <v>5.6944444444444446</v>
      </c>
      <c r="L380" s="129">
        <f t="shared" si="47"/>
        <v>4.3888888888888893</v>
      </c>
      <c r="M380" s="129">
        <f t="shared" si="47"/>
        <v>2.9722222222222219</v>
      </c>
      <c r="N380" s="129">
        <f t="shared" si="47"/>
        <v>1.6111111111111109</v>
      </c>
      <c r="O380" s="129">
        <f t="shared" si="47"/>
        <v>1.2222222222222223</v>
      </c>
    </row>
    <row r="381" spans="1:18" ht="35.25" customHeight="1" thickBot="1">
      <c r="A381" s="212"/>
      <c r="B381" s="212"/>
      <c r="C381" s="130" t="s">
        <v>23</v>
      </c>
      <c r="D381" s="131"/>
      <c r="E381" s="131"/>
      <c r="F381" s="132"/>
      <c r="G381" s="131" t="s">
        <v>24</v>
      </c>
      <c r="H381" s="133">
        <f>(SUM(D379:O379)/12)*0.9</f>
        <v>12.682500000000003</v>
      </c>
      <c r="I381" s="126"/>
      <c r="J381" s="126" t="s">
        <v>25</v>
      </c>
      <c r="K381" s="133">
        <f>(SUM(D380:O380)/12)*0.9</f>
        <v>3.5229166666666671</v>
      </c>
      <c r="L381" s="115"/>
      <c r="M381" s="115"/>
      <c r="N381" s="115"/>
      <c r="O381" s="135"/>
    </row>
    <row r="382" spans="1:18" ht="35.25" customHeight="1" thickBot="1">
      <c r="A382" s="212"/>
      <c r="B382" s="212"/>
      <c r="C382" s="209"/>
      <c r="D382" s="209"/>
      <c r="E382" s="209"/>
      <c r="F382" s="209"/>
      <c r="G382" s="209"/>
      <c r="H382" s="209"/>
      <c r="I382" s="209"/>
      <c r="J382" s="209"/>
      <c r="K382" s="209"/>
      <c r="L382" s="209"/>
      <c r="M382" s="209"/>
      <c r="N382" s="209"/>
      <c r="O382" s="209"/>
      <c r="P382" s="48"/>
      <c r="Q382" s="48"/>
      <c r="R382" s="48"/>
    </row>
    <row r="383" spans="1:18" ht="35.25" customHeight="1" thickBot="1">
      <c r="A383" s="212"/>
      <c r="B383" s="212"/>
      <c r="C383" s="117" t="s">
        <v>0</v>
      </c>
      <c r="D383" s="210" t="s">
        <v>76</v>
      </c>
      <c r="E383" s="211"/>
      <c r="F383" s="118" t="s">
        <v>15</v>
      </c>
      <c r="G383" s="119">
        <v>315</v>
      </c>
      <c r="H383" s="118" t="s">
        <v>16</v>
      </c>
      <c r="I383" s="119">
        <v>2005</v>
      </c>
      <c r="J383" s="120" t="s">
        <v>17</v>
      </c>
      <c r="K383" s="120"/>
      <c r="L383" s="120"/>
      <c r="M383" s="119">
        <v>7.1</v>
      </c>
      <c r="N383" s="121" t="s">
        <v>18</v>
      </c>
      <c r="O383" s="119">
        <v>166</v>
      </c>
    </row>
    <row r="384" spans="1:18" ht="35.25" customHeight="1">
      <c r="A384" s="212"/>
      <c r="B384" s="212">
        <v>47</v>
      </c>
      <c r="C384" s="117" t="s">
        <v>19</v>
      </c>
      <c r="D384" s="122">
        <v>1</v>
      </c>
      <c r="E384" s="118">
        <v>2</v>
      </c>
      <c r="F384" s="118">
        <v>3</v>
      </c>
      <c r="G384" s="118">
        <v>4</v>
      </c>
      <c r="H384" s="118">
        <v>5</v>
      </c>
      <c r="I384" s="118">
        <v>6</v>
      </c>
      <c r="J384" s="118">
        <v>7</v>
      </c>
      <c r="K384" s="118">
        <v>8</v>
      </c>
      <c r="L384" s="121">
        <v>9</v>
      </c>
      <c r="M384" s="121">
        <v>10</v>
      </c>
      <c r="N384" s="121">
        <v>11</v>
      </c>
      <c r="O384" s="134">
        <v>12</v>
      </c>
    </row>
    <row r="385" spans="1:15" ht="35.25" customHeight="1" thickBot="1">
      <c r="A385" s="212"/>
      <c r="B385" s="212"/>
      <c r="C385" s="123" t="s">
        <v>20</v>
      </c>
      <c r="D385" s="124">
        <v>31</v>
      </c>
      <c r="E385" s="125">
        <v>28</v>
      </c>
      <c r="F385" s="125">
        <v>31</v>
      </c>
      <c r="G385" s="126">
        <v>30</v>
      </c>
      <c r="H385" s="126">
        <v>31</v>
      </c>
      <c r="I385" s="126">
        <v>30</v>
      </c>
      <c r="J385" s="126">
        <v>31</v>
      </c>
      <c r="K385" s="126">
        <v>31</v>
      </c>
      <c r="L385" s="115">
        <v>30</v>
      </c>
      <c r="M385" s="115">
        <v>31</v>
      </c>
      <c r="N385" s="115">
        <v>30</v>
      </c>
      <c r="O385" s="135">
        <v>31</v>
      </c>
    </row>
    <row r="386" spans="1:15" ht="35.25" customHeight="1">
      <c r="A386" s="212"/>
      <c r="B386" s="212"/>
      <c r="C386" s="127" t="s">
        <v>21</v>
      </c>
      <c r="D386" s="51">
        <v>5.5</v>
      </c>
      <c r="E386" s="51">
        <v>8.4</v>
      </c>
      <c r="F386" s="51">
        <v>12.5</v>
      </c>
      <c r="G386" s="51">
        <v>17.600000000000001</v>
      </c>
      <c r="H386" s="51">
        <v>22.7</v>
      </c>
      <c r="I386" s="51">
        <v>24.5</v>
      </c>
      <c r="J386" s="51">
        <v>25.4</v>
      </c>
      <c r="K386" s="51">
        <v>21.7</v>
      </c>
      <c r="L386" s="114">
        <v>16.5</v>
      </c>
      <c r="M386" s="114">
        <v>11</v>
      </c>
      <c r="N386" s="114">
        <v>6.4</v>
      </c>
      <c r="O386" s="136">
        <v>4.8</v>
      </c>
    </row>
    <row r="387" spans="1:15" ht="35.25" customHeight="1" thickBot="1">
      <c r="A387" s="212"/>
      <c r="B387" s="212"/>
      <c r="C387" s="128" t="s">
        <v>22</v>
      </c>
      <c r="D387" s="129">
        <f>D386/3.6</f>
        <v>1.5277777777777777</v>
      </c>
      <c r="E387" s="129">
        <f t="shared" ref="E387:O387" si="48">E386/3.6</f>
        <v>2.3333333333333335</v>
      </c>
      <c r="F387" s="129">
        <f t="shared" si="48"/>
        <v>3.4722222222222223</v>
      </c>
      <c r="G387" s="129">
        <f t="shared" si="48"/>
        <v>4.8888888888888893</v>
      </c>
      <c r="H387" s="129">
        <f t="shared" si="48"/>
        <v>6.3055555555555554</v>
      </c>
      <c r="I387" s="129">
        <f t="shared" si="48"/>
        <v>6.8055555555555554</v>
      </c>
      <c r="J387" s="129">
        <f t="shared" si="48"/>
        <v>7.0555555555555554</v>
      </c>
      <c r="K387" s="129">
        <f t="shared" si="48"/>
        <v>6.0277777777777777</v>
      </c>
      <c r="L387" s="129">
        <f t="shared" si="48"/>
        <v>4.583333333333333</v>
      </c>
      <c r="M387" s="129">
        <f t="shared" si="48"/>
        <v>3.0555555555555554</v>
      </c>
      <c r="N387" s="129">
        <f t="shared" si="48"/>
        <v>1.7777777777777779</v>
      </c>
      <c r="O387" s="129">
        <f t="shared" si="48"/>
        <v>1.3333333333333333</v>
      </c>
    </row>
    <row r="388" spans="1:15" ht="35.25" customHeight="1" thickBot="1">
      <c r="A388" s="212"/>
      <c r="B388" s="212"/>
      <c r="C388" s="130" t="s">
        <v>23</v>
      </c>
      <c r="D388" s="131"/>
      <c r="E388" s="131"/>
      <c r="F388" s="132"/>
      <c r="G388" s="131" t="s">
        <v>24</v>
      </c>
      <c r="H388" s="133">
        <f>(SUM(D386:O386)/12)*0.9</f>
        <v>13.275</v>
      </c>
      <c r="I388" s="126"/>
      <c r="J388" s="126" t="s">
        <v>25</v>
      </c>
      <c r="K388" s="133">
        <f>(SUM(D387:O387)/12)*0.9</f>
        <v>3.6875000000000009</v>
      </c>
      <c r="L388" s="115"/>
      <c r="M388" s="115"/>
      <c r="N388" s="115"/>
      <c r="O388" s="135"/>
    </row>
    <row r="389" spans="1:15" ht="35.25" customHeight="1" thickBot="1">
      <c r="A389" s="212"/>
      <c r="B389" s="212"/>
    </row>
    <row r="390" spans="1:15" ht="35.25" customHeight="1" thickBot="1">
      <c r="A390" s="212"/>
      <c r="B390" s="212">
        <v>48</v>
      </c>
      <c r="C390" s="117" t="s">
        <v>0</v>
      </c>
      <c r="D390" s="163" t="s">
        <v>77</v>
      </c>
      <c r="E390" s="164"/>
      <c r="F390" s="118" t="s">
        <v>15</v>
      </c>
      <c r="G390" s="119">
        <v>3</v>
      </c>
      <c r="H390" s="118" t="s">
        <v>16</v>
      </c>
      <c r="I390" s="119">
        <v>707</v>
      </c>
      <c r="J390" s="120" t="s">
        <v>17</v>
      </c>
      <c r="K390" s="120"/>
      <c r="L390" s="120"/>
      <c r="M390" s="119">
        <v>13</v>
      </c>
      <c r="N390" s="121" t="s">
        <v>18</v>
      </c>
      <c r="O390" s="119">
        <v>121</v>
      </c>
    </row>
    <row r="391" spans="1:15" ht="35.25" customHeight="1">
      <c r="A391" s="212"/>
      <c r="B391" s="212"/>
      <c r="C391" s="117" t="s">
        <v>19</v>
      </c>
      <c r="D391" s="122">
        <v>1</v>
      </c>
      <c r="E391" s="118">
        <v>2</v>
      </c>
      <c r="F391" s="118">
        <v>3</v>
      </c>
      <c r="G391" s="118">
        <v>4</v>
      </c>
      <c r="H391" s="118">
        <v>5</v>
      </c>
      <c r="I391" s="118">
        <v>6</v>
      </c>
      <c r="J391" s="118">
        <v>7</v>
      </c>
      <c r="K391" s="118">
        <v>8</v>
      </c>
      <c r="L391" s="121">
        <v>9</v>
      </c>
      <c r="M391" s="121">
        <v>10</v>
      </c>
      <c r="N391" s="121">
        <v>11</v>
      </c>
      <c r="O391" s="134">
        <v>12</v>
      </c>
    </row>
    <row r="392" spans="1:15" ht="35.25" customHeight="1" thickBot="1">
      <c r="A392" s="212"/>
      <c r="B392" s="212"/>
      <c r="C392" s="123" t="s">
        <v>20</v>
      </c>
      <c r="D392" s="124">
        <v>31</v>
      </c>
      <c r="E392" s="125">
        <v>28</v>
      </c>
      <c r="F392" s="125">
        <v>31</v>
      </c>
      <c r="G392" s="126">
        <v>30</v>
      </c>
      <c r="H392" s="126">
        <v>31</v>
      </c>
      <c r="I392" s="126">
        <v>30</v>
      </c>
      <c r="J392" s="126">
        <v>31</v>
      </c>
      <c r="K392" s="126">
        <v>31</v>
      </c>
      <c r="L392" s="115">
        <v>30</v>
      </c>
      <c r="M392" s="115">
        <v>31</v>
      </c>
      <c r="N392" s="115">
        <v>30</v>
      </c>
      <c r="O392" s="135">
        <v>31</v>
      </c>
    </row>
    <row r="393" spans="1:15" ht="35.25" customHeight="1">
      <c r="A393" s="212"/>
      <c r="B393" s="212"/>
      <c r="C393" s="127" t="s">
        <v>21</v>
      </c>
      <c r="D393" s="51">
        <v>7.2</v>
      </c>
      <c r="E393" s="51">
        <v>10.8</v>
      </c>
      <c r="F393" s="51">
        <v>15.2</v>
      </c>
      <c r="G393" s="51">
        <v>20.3</v>
      </c>
      <c r="H393" s="51">
        <v>24.4</v>
      </c>
      <c r="I393" s="51">
        <v>27.3</v>
      </c>
      <c r="J393" s="51">
        <v>27.2</v>
      </c>
      <c r="K393" s="51">
        <v>24.6</v>
      </c>
      <c r="L393" s="114">
        <v>19</v>
      </c>
      <c r="M393" s="114">
        <v>12.9</v>
      </c>
      <c r="N393" s="114">
        <v>8.9</v>
      </c>
      <c r="O393" s="136">
        <v>6.6</v>
      </c>
    </row>
    <row r="394" spans="1:15" ht="35.25" customHeight="1" thickBot="1">
      <c r="A394" s="212"/>
      <c r="B394" s="212"/>
      <c r="C394" s="128" t="s">
        <v>22</v>
      </c>
      <c r="D394" s="129">
        <f>D393/3.6</f>
        <v>2</v>
      </c>
      <c r="E394" s="129">
        <f t="shared" ref="E394:O394" si="49">E393/3.6</f>
        <v>3</v>
      </c>
      <c r="F394" s="129">
        <f t="shared" si="49"/>
        <v>4.2222222222222223</v>
      </c>
      <c r="G394" s="129">
        <f t="shared" si="49"/>
        <v>5.6388888888888893</v>
      </c>
      <c r="H394" s="129">
        <f t="shared" si="49"/>
        <v>6.7777777777777768</v>
      </c>
      <c r="I394" s="129">
        <f t="shared" si="49"/>
        <v>7.583333333333333</v>
      </c>
      <c r="J394" s="129">
        <f t="shared" si="49"/>
        <v>7.5555555555555554</v>
      </c>
      <c r="K394" s="129">
        <f t="shared" si="49"/>
        <v>6.8333333333333339</v>
      </c>
      <c r="L394" s="129">
        <f t="shared" si="49"/>
        <v>5.2777777777777777</v>
      </c>
      <c r="M394" s="129">
        <f t="shared" si="49"/>
        <v>3.5833333333333335</v>
      </c>
      <c r="N394" s="129">
        <f t="shared" si="49"/>
        <v>2.4722222222222223</v>
      </c>
      <c r="O394" s="129">
        <f t="shared" si="49"/>
        <v>1.8333333333333333</v>
      </c>
    </row>
    <row r="395" spans="1:15" ht="35.25" customHeight="1" thickBot="1">
      <c r="A395" s="212"/>
      <c r="B395" s="212"/>
      <c r="C395" s="130" t="s">
        <v>23</v>
      </c>
      <c r="D395" s="131"/>
      <c r="E395" s="131"/>
      <c r="F395" s="132"/>
      <c r="G395" s="131" t="s">
        <v>24</v>
      </c>
      <c r="H395" s="133">
        <f>(SUM(D393:O393)/12)*0.9</f>
        <v>15.330000000000002</v>
      </c>
      <c r="I395" s="126"/>
      <c r="J395" s="126" t="s">
        <v>25</v>
      </c>
      <c r="K395" s="133">
        <f>(SUM(D394:O394)/12)*0.9</f>
        <v>4.2583333333333337</v>
      </c>
      <c r="L395" s="115"/>
      <c r="M395" s="115"/>
      <c r="N395" s="115"/>
      <c r="O395" s="135"/>
    </row>
    <row r="396" spans="1:15" ht="35.25" customHeight="1" thickBot="1">
      <c r="A396" s="212"/>
      <c r="B396" s="212"/>
    </row>
    <row r="397" spans="1:15" ht="35.25" customHeight="1" thickBot="1">
      <c r="A397" s="212"/>
      <c r="B397" s="212">
        <v>49</v>
      </c>
      <c r="C397" s="117" t="s">
        <v>0</v>
      </c>
      <c r="D397" s="163" t="s">
        <v>78</v>
      </c>
      <c r="E397" s="164"/>
      <c r="F397" s="118" t="s">
        <v>15</v>
      </c>
      <c r="G397" s="119">
        <v>122</v>
      </c>
      <c r="H397" s="118" t="s">
        <v>16</v>
      </c>
      <c r="I397" s="119">
        <v>2404</v>
      </c>
      <c r="J397" s="120" t="s">
        <v>17</v>
      </c>
      <c r="K397" s="120"/>
      <c r="L397" s="120"/>
      <c r="M397" s="119" t="s">
        <v>137</v>
      </c>
      <c r="N397" s="121" t="s">
        <v>18</v>
      </c>
      <c r="O397" s="119">
        <v>183</v>
      </c>
    </row>
    <row r="398" spans="1:15" ht="35.25" customHeight="1">
      <c r="A398" s="212"/>
      <c r="B398" s="212"/>
      <c r="C398" s="117" t="s">
        <v>19</v>
      </c>
      <c r="D398" s="122">
        <v>1</v>
      </c>
      <c r="E398" s="118">
        <v>2</v>
      </c>
      <c r="F398" s="118">
        <v>3</v>
      </c>
      <c r="G398" s="118">
        <v>4</v>
      </c>
      <c r="H398" s="118">
        <v>5</v>
      </c>
      <c r="I398" s="118">
        <v>6</v>
      </c>
      <c r="J398" s="118">
        <v>7</v>
      </c>
      <c r="K398" s="118">
        <v>8</v>
      </c>
      <c r="L398" s="121">
        <v>9</v>
      </c>
      <c r="M398" s="121">
        <v>10</v>
      </c>
      <c r="N398" s="121">
        <v>11</v>
      </c>
      <c r="O398" s="134">
        <v>12</v>
      </c>
    </row>
    <row r="399" spans="1:15" ht="35.25" customHeight="1" thickBot="1">
      <c r="A399" s="212"/>
      <c r="B399" s="212"/>
      <c r="C399" s="123" t="s">
        <v>20</v>
      </c>
      <c r="D399" s="124">
        <v>31</v>
      </c>
      <c r="E399" s="125">
        <v>28</v>
      </c>
      <c r="F399" s="125">
        <v>31</v>
      </c>
      <c r="G399" s="126">
        <v>30</v>
      </c>
      <c r="H399" s="126">
        <v>31</v>
      </c>
      <c r="I399" s="126">
        <v>30</v>
      </c>
      <c r="J399" s="126">
        <v>31</v>
      </c>
      <c r="K399" s="126">
        <v>31</v>
      </c>
      <c r="L399" s="115">
        <v>30</v>
      </c>
      <c r="M399" s="115">
        <v>31</v>
      </c>
      <c r="N399" s="115">
        <v>30</v>
      </c>
      <c r="O399" s="135">
        <v>31</v>
      </c>
    </row>
    <row r="400" spans="1:15" ht="35.25" customHeight="1">
      <c r="A400" s="212"/>
      <c r="B400" s="212"/>
      <c r="C400" s="127" t="s">
        <v>21</v>
      </c>
      <c r="D400" s="51">
        <v>3.8</v>
      </c>
      <c r="E400" s="51">
        <v>6.7</v>
      </c>
      <c r="F400" s="51">
        <v>11.6</v>
      </c>
      <c r="G400" s="51">
        <v>16.5</v>
      </c>
      <c r="H400" s="51">
        <v>20</v>
      </c>
      <c r="I400" s="51">
        <v>22.2</v>
      </c>
      <c r="J400" s="51">
        <v>24</v>
      </c>
      <c r="K400" s="51">
        <v>19.399999999999999</v>
      </c>
      <c r="L400" s="114">
        <v>14</v>
      </c>
      <c r="M400" s="114">
        <v>8.4</v>
      </c>
      <c r="N400" s="114">
        <v>4.4000000000000004</v>
      </c>
      <c r="O400" s="136">
        <v>3.3</v>
      </c>
    </row>
    <row r="401" spans="1:15" ht="35.25" customHeight="1" thickBot="1">
      <c r="A401" s="212"/>
      <c r="B401" s="212"/>
      <c r="C401" s="128" t="s">
        <v>22</v>
      </c>
      <c r="D401" s="129">
        <f>D400/3.6</f>
        <v>1.0555555555555556</v>
      </c>
      <c r="E401" s="129">
        <f t="shared" ref="E401:O401" si="50">E400/3.6</f>
        <v>1.8611111111111112</v>
      </c>
      <c r="F401" s="129">
        <f t="shared" si="50"/>
        <v>3.2222222222222219</v>
      </c>
      <c r="G401" s="129">
        <f t="shared" si="50"/>
        <v>4.583333333333333</v>
      </c>
      <c r="H401" s="129">
        <f t="shared" si="50"/>
        <v>5.5555555555555554</v>
      </c>
      <c r="I401" s="129">
        <f t="shared" si="50"/>
        <v>6.1666666666666661</v>
      </c>
      <c r="J401" s="129">
        <f t="shared" si="50"/>
        <v>6.6666666666666661</v>
      </c>
      <c r="K401" s="129">
        <f t="shared" si="50"/>
        <v>5.3888888888888884</v>
      </c>
      <c r="L401" s="129">
        <f t="shared" si="50"/>
        <v>3.8888888888888888</v>
      </c>
      <c r="M401" s="129">
        <f t="shared" si="50"/>
        <v>2.3333333333333335</v>
      </c>
      <c r="N401" s="129">
        <f t="shared" si="50"/>
        <v>1.2222222222222223</v>
      </c>
      <c r="O401" s="129">
        <f t="shared" si="50"/>
        <v>0.91666666666666663</v>
      </c>
    </row>
    <row r="402" spans="1:15" ht="35.25" customHeight="1" thickBot="1">
      <c r="A402" s="212"/>
      <c r="B402" s="212"/>
      <c r="C402" s="130" t="s">
        <v>23</v>
      </c>
      <c r="D402" s="131"/>
      <c r="E402" s="131"/>
      <c r="F402" s="132"/>
      <c r="G402" s="131" t="s">
        <v>24</v>
      </c>
      <c r="H402" s="133">
        <f>(SUM(D400:O400)/12)*0.9</f>
        <v>11.572500000000002</v>
      </c>
      <c r="I402" s="126"/>
      <c r="J402" s="126" t="s">
        <v>25</v>
      </c>
      <c r="K402" s="133">
        <f>(SUM(D401:O401)/12)*0.9</f>
        <v>3.2145833333333322</v>
      </c>
      <c r="L402" s="115"/>
      <c r="M402" s="115"/>
      <c r="N402" s="115"/>
      <c r="O402" s="135"/>
    </row>
    <row r="403" spans="1:15" ht="35.25" customHeight="1" thickBot="1">
      <c r="A403" s="212"/>
      <c r="B403" s="212"/>
    </row>
    <row r="404" spans="1:15" ht="35.25" customHeight="1" thickBot="1">
      <c r="A404" s="212"/>
      <c r="B404" s="212">
        <v>50</v>
      </c>
      <c r="C404" s="117" t="s">
        <v>0</v>
      </c>
      <c r="D404" s="163" t="s">
        <v>79</v>
      </c>
      <c r="E404" s="164"/>
      <c r="F404" s="118" t="s">
        <v>15</v>
      </c>
      <c r="G404" s="119">
        <v>19</v>
      </c>
      <c r="H404" s="118" t="s">
        <v>16</v>
      </c>
      <c r="I404" s="119">
        <v>2388</v>
      </c>
      <c r="J404" s="120" t="s">
        <v>17</v>
      </c>
      <c r="K404" s="120"/>
      <c r="L404" s="120"/>
      <c r="M404" s="119" t="s">
        <v>138</v>
      </c>
      <c r="N404" s="121" t="s">
        <v>18</v>
      </c>
      <c r="O404" s="119">
        <v>183</v>
      </c>
    </row>
    <row r="405" spans="1:15" ht="35.25" customHeight="1">
      <c r="A405" s="212"/>
      <c r="B405" s="212"/>
      <c r="C405" s="117" t="s">
        <v>19</v>
      </c>
      <c r="D405" s="122">
        <v>1</v>
      </c>
      <c r="E405" s="118">
        <v>2</v>
      </c>
      <c r="F405" s="118">
        <v>3</v>
      </c>
      <c r="G405" s="118">
        <v>4</v>
      </c>
      <c r="H405" s="118">
        <v>5</v>
      </c>
      <c r="I405" s="118">
        <v>6</v>
      </c>
      <c r="J405" s="118">
        <v>7</v>
      </c>
      <c r="K405" s="118">
        <v>8</v>
      </c>
      <c r="L405" s="121">
        <v>9</v>
      </c>
      <c r="M405" s="121">
        <v>10</v>
      </c>
      <c r="N405" s="121">
        <v>11</v>
      </c>
      <c r="O405" s="134">
        <v>12</v>
      </c>
    </row>
    <row r="406" spans="1:15" ht="35.25" customHeight="1" thickBot="1">
      <c r="A406" s="212"/>
      <c r="B406" s="212"/>
      <c r="C406" s="123" t="s">
        <v>20</v>
      </c>
      <c r="D406" s="124">
        <v>31</v>
      </c>
      <c r="E406" s="125">
        <v>28</v>
      </c>
      <c r="F406" s="125">
        <v>31</v>
      </c>
      <c r="G406" s="126">
        <v>30</v>
      </c>
      <c r="H406" s="126">
        <v>31</v>
      </c>
      <c r="I406" s="126">
        <v>30</v>
      </c>
      <c r="J406" s="126">
        <v>31</v>
      </c>
      <c r="K406" s="126">
        <v>31</v>
      </c>
      <c r="L406" s="115">
        <v>30</v>
      </c>
      <c r="M406" s="115">
        <v>31</v>
      </c>
      <c r="N406" s="115">
        <v>30</v>
      </c>
      <c r="O406" s="135">
        <v>31</v>
      </c>
    </row>
    <row r="407" spans="1:15" ht="35.25" customHeight="1">
      <c r="A407" s="212"/>
      <c r="B407" s="212"/>
      <c r="C407" s="127" t="s">
        <v>21</v>
      </c>
      <c r="D407" s="51">
        <v>3.8</v>
      </c>
      <c r="E407" s="51">
        <v>6.6</v>
      </c>
      <c r="F407" s="51">
        <v>11.1</v>
      </c>
      <c r="G407" s="51">
        <v>16.3</v>
      </c>
      <c r="H407" s="51">
        <v>20</v>
      </c>
      <c r="I407" s="51">
        <v>23.5</v>
      </c>
      <c r="J407" s="51">
        <v>24.8</v>
      </c>
      <c r="K407" s="51">
        <v>19.8</v>
      </c>
      <c r="L407" s="114">
        <v>13.8</v>
      </c>
      <c r="M407" s="114">
        <v>8.1</v>
      </c>
      <c r="N407" s="114">
        <v>4.4000000000000004</v>
      </c>
      <c r="O407" s="136">
        <v>3.3</v>
      </c>
    </row>
    <row r="408" spans="1:15" ht="35.25" customHeight="1" thickBot="1">
      <c r="A408" s="212"/>
      <c r="B408" s="212"/>
      <c r="C408" s="128" t="s">
        <v>22</v>
      </c>
      <c r="D408" s="129">
        <f>D407/3.6</f>
        <v>1.0555555555555556</v>
      </c>
      <c r="E408" s="129">
        <f t="shared" ref="E408:O408" si="51">E407/3.6</f>
        <v>1.8333333333333333</v>
      </c>
      <c r="F408" s="129">
        <f t="shared" si="51"/>
        <v>3.083333333333333</v>
      </c>
      <c r="G408" s="129">
        <f t="shared" si="51"/>
        <v>4.5277777777777777</v>
      </c>
      <c r="H408" s="129">
        <f t="shared" si="51"/>
        <v>5.5555555555555554</v>
      </c>
      <c r="I408" s="129">
        <f t="shared" si="51"/>
        <v>6.5277777777777777</v>
      </c>
      <c r="J408" s="129">
        <f t="shared" si="51"/>
        <v>6.8888888888888893</v>
      </c>
      <c r="K408" s="129">
        <f t="shared" si="51"/>
        <v>5.5</v>
      </c>
      <c r="L408" s="129">
        <f t="shared" si="51"/>
        <v>3.8333333333333335</v>
      </c>
      <c r="M408" s="129">
        <f t="shared" si="51"/>
        <v>2.25</v>
      </c>
      <c r="N408" s="129">
        <f t="shared" si="51"/>
        <v>1.2222222222222223</v>
      </c>
      <c r="O408" s="129">
        <f t="shared" si="51"/>
        <v>0.91666666666666663</v>
      </c>
    </row>
    <row r="409" spans="1:15" ht="35.25" customHeight="1" thickBot="1">
      <c r="A409" s="212"/>
      <c r="B409" s="212"/>
      <c r="C409" s="130" t="s">
        <v>23</v>
      </c>
      <c r="D409" s="131"/>
      <c r="E409" s="131"/>
      <c r="F409" s="132"/>
      <c r="G409" s="131" t="s">
        <v>24</v>
      </c>
      <c r="H409" s="133">
        <f>(SUM(D407:O407)/12)*0.9</f>
        <v>11.662500000000001</v>
      </c>
      <c r="I409" s="126"/>
      <c r="J409" s="126" t="s">
        <v>25</v>
      </c>
      <c r="K409" s="133">
        <f>(SUM(D408:O408)/12)*0.9</f>
        <v>3.2395833333333339</v>
      </c>
      <c r="L409" s="115"/>
      <c r="M409" s="115"/>
      <c r="N409" s="115"/>
      <c r="O409" s="135"/>
    </row>
    <row r="410" spans="1:15" ht="35.25" customHeight="1" thickBot="1">
      <c r="A410" s="212"/>
      <c r="B410" s="212"/>
    </row>
    <row r="411" spans="1:15" ht="35.25" customHeight="1" thickBot="1">
      <c r="A411" s="212"/>
      <c r="B411" s="212">
        <v>51</v>
      </c>
      <c r="C411" s="117" t="s">
        <v>0</v>
      </c>
      <c r="D411" s="163" t="s">
        <v>80</v>
      </c>
      <c r="E411" s="164"/>
      <c r="F411" s="118" t="s">
        <v>15</v>
      </c>
      <c r="G411" s="119">
        <v>34</v>
      </c>
      <c r="H411" s="118" t="s">
        <v>16</v>
      </c>
      <c r="I411" s="119">
        <v>2268</v>
      </c>
      <c r="J411" s="120" t="s">
        <v>17</v>
      </c>
      <c r="K411" s="120"/>
      <c r="L411" s="120"/>
      <c r="M411" s="119" t="s">
        <v>139</v>
      </c>
      <c r="N411" s="121" t="s">
        <v>18</v>
      </c>
      <c r="O411" s="119">
        <v>183</v>
      </c>
    </row>
    <row r="412" spans="1:15" ht="35.25" customHeight="1">
      <c r="A412" s="212"/>
      <c r="B412" s="212"/>
      <c r="C412" s="117" t="s">
        <v>19</v>
      </c>
      <c r="D412" s="122">
        <v>1</v>
      </c>
      <c r="E412" s="118">
        <v>2</v>
      </c>
      <c r="F412" s="118">
        <v>3</v>
      </c>
      <c r="G412" s="118">
        <v>4</v>
      </c>
      <c r="H412" s="118">
        <v>5</v>
      </c>
      <c r="I412" s="118">
        <v>6</v>
      </c>
      <c r="J412" s="118">
        <v>7</v>
      </c>
      <c r="K412" s="118">
        <v>8</v>
      </c>
      <c r="L412" s="121">
        <v>9</v>
      </c>
      <c r="M412" s="121">
        <v>10</v>
      </c>
      <c r="N412" s="121">
        <v>11</v>
      </c>
      <c r="O412" s="134">
        <v>12</v>
      </c>
    </row>
    <row r="413" spans="1:15" ht="35.25" customHeight="1" thickBot="1">
      <c r="A413" s="212"/>
      <c r="B413" s="212"/>
      <c r="C413" s="123" t="s">
        <v>20</v>
      </c>
      <c r="D413" s="124">
        <v>31</v>
      </c>
      <c r="E413" s="125">
        <v>28</v>
      </c>
      <c r="F413" s="125">
        <v>31</v>
      </c>
      <c r="G413" s="126">
        <v>30</v>
      </c>
      <c r="H413" s="126">
        <v>31</v>
      </c>
      <c r="I413" s="126">
        <v>30</v>
      </c>
      <c r="J413" s="126">
        <v>31</v>
      </c>
      <c r="K413" s="126">
        <v>31</v>
      </c>
      <c r="L413" s="115">
        <v>30</v>
      </c>
      <c r="M413" s="115">
        <v>31</v>
      </c>
      <c r="N413" s="115">
        <v>30</v>
      </c>
      <c r="O413" s="135">
        <v>31</v>
      </c>
    </row>
    <row r="414" spans="1:15" ht="35.25" customHeight="1">
      <c r="A414" s="212"/>
      <c r="B414" s="212"/>
      <c r="C414" s="127" t="s">
        <v>21</v>
      </c>
      <c r="D414" s="51">
        <v>4.4000000000000004</v>
      </c>
      <c r="E414" s="51">
        <v>7</v>
      </c>
      <c r="F414" s="51">
        <v>11.8</v>
      </c>
      <c r="G414" s="51">
        <v>17.2</v>
      </c>
      <c r="H414" s="51">
        <v>21.6</v>
      </c>
      <c r="I414" s="51">
        <v>24</v>
      </c>
      <c r="J414" s="51">
        <v>25</v>
      </c>
      <c r="K414" s="51">
        <v>20.3</v>
      </c>
      <c r="L414" s="114">
        <v>14.4</v>
      </c>
      <c r="M414" s="114">
        <v>10</v>
      </c>
      <c r="N414" s="114">
        <v>5.3</v>
      </c>
      <c r="O414" s="136">
        <v>4.0999999999999996</v>
      </c>
    </row>
    <row r="415" spans="1:15" ht="35.25" customHeight="1" thickBot="1">
      <c r="A415" s="212"/>
      <c r="B415" s="212"/>
      <c r="C415" s="128" t="s">
        <v>22</v>
      </c>
      <c r="D415" s="129">
        <f>D414/3.6</f>
        <v>1.2222222222222223</v>
      </c>
      <c r="E415" s="129">
        <f t="shared" ref="E415:O415" si="52">E414/3.6</f>
        <v>1.9444444444444444</v>
      </c>
      <c r="F415" s="129">
        <f t="shared" si="52"/>
        <v>3.2777777777777777</v>
      </c>
      <c r="G415" s="129">
        <f t="shared" si="52"/>
        <v>4.7777777777777777</v>
      </c>
      <c r="H415" s="129">
        <f t="shared" si="52"/>
        <v>6</v>
      </c>
      <c r="I415" s="129">
        <f t="shared" si="52"/>
        <v>6.6666666666666661</v>
      </c>
      <c r="J415" s="129">
        <f t="shared" si="52"/>
        <v>6.9444444444444446</v>
      </c>
      <c r="K415" s="129">
        <f t="shared" si="52"/>
        <v>5.6388888888888893</v>
      </c>
      <c r="L415" s="129">
        <f t="shared" si="52"/>
        <v>4</v>
      </c>
      <c r="M415" s="129">
        <f t="shared" si="52"/>
        <v>2.7777777777777777</v>
      </c>
      <c r="N415" s="129">
        <f t="shared" si="52"/>
        <v>1.4722222222222221</v>
      </c>
      <c r="O415" s="129">
        <f t="shared" si="52"/>
        <v>1.1388888888888888</v>
      </c>
    </row>
    <row r="416" spans="1:15" ht="35.25" customHeight="1" thickBot="1">
      <c r="A416" s="212"/>
      <c r="B416" s="212"/>
      <c r="C416" s="130" t="s">
        <v>23</v>
      </c>
      <c r="D416" s="131"/>
      <c r="E416" s="131"/>
      <c r="F416" s="132"/>
      <c r="G416" s="131" t="s">
        <v>24</v>
      </c>
      <c r="H416" s="133">
        <f>(SUM(D414:O414)/12)*0.9</f>
        <v>12.382500000000002</v>
      </c>
      <c r="I416" s="126"/>
      <c r="J416" s="126" t="s">
        <v>25</v>
      </c>
      <c r="K416" s="133">
        <f>(SUM(D415:O415)/12)*0.9</f>
        <v>3.4395833333333323</v>
      </c>
      <c r="L416" s="115"/>
      <c r="M416" s="115"/>
      <c r="N416" s="115"/>
      <c r="O416" s="135"/>
    </row>
    <row r="417" spans="1:15" ht="35.25" customHeight="1" thickBot="1">
      <c r="A417" s="212"/>
      <c r="B417" s="212"/>
    </row>
    <row r="418" spans="1:15" ht="35.25" customHeight="1" thickBot="1">
      <c r="A418" s="212"/>
      <c r="B418" s="212">
        <v>52</v>
      </c>
      <c r="C418" s="117" t="s">
        <v>0</v>
      </c>
      <c r="D418" s="163" t="s">
        <v>81</v>
      </c>
      <c r="E418" s="164"/>
      <c r="F418" s="118" t="s">
        <v>15</v>
      </c>
      <c r="G418" s="119">
        <v>6.5</v>
      </c>
      <c r="H418" s="118" t="s">
        <v>16</v>
      </c>
      <c r="I418" s="119">
        <v>1625</v>
      </c>
      <c r="J418" s="120" t="s">
        <v>17</v>
      </c>
      <c r="K418" s="120"/>
      <c r="L418" s="120"/>
      <c r="M418" s="119">
        <v>9.1999999999999993</v>
      </c>
      <c r="N418" s="121" t="s">
        <v>18</v>
      </c>
      <c r="O418" s="119">
        <v>166</v>
      </c>
    </row>
    <row r="419" spans="1:15" ht="35.25" customHeight="1">
      <c r="A419" s="212"/>
      <c r="B419" s="212"/>
      <c r="C419" s="117" t="s">
        <v>19</v>
      </c>
      <c r="D419" s="122">
        <v>1</v>
      </c>
      <c r="E419" s="118">
        <v>2</v>
      </c>
      <c r="F419" s="118">
        <v>3</v>
      </c>
      <c r="G419" s="118">
        <v>4</v>
      </c>
      <c r="H419" s="118">
        <v>5</v>
      </c>
      <c r="I419" s="118">
        <v>6</v>
      </c>
      <c r="J419" s="118">
        <v>7</v>
      </c>
      <c r="K419" s="118">
        <v>8</v>
      </c>
      <c r="L419" s="121">
        <v>9</v>
      </c>
      <c r="M419" s="121">
        <v>10</v>
      </c>
      <c r="N419" s="121">
        <v>11</v>
      </c>
      <c r="O419" s="134">
        <v>12</v>
      </c>
    </row>
    <row r="420" spans="1:15" ht="35.25" customHeight="1" thickBot="1">
      <c r="A420" s="212"/>
      <c r="B420" s="212"/>
      <c r="C420" s="123" t="s">
        <v>20</v>
      </c>
      <c r="D420" s="124">
        <v>31</v>
      </c>
      <c r="E420" s="125">
        <v>28</v>
      </c>
      <c r="F420" s="125">
        <v>31</v>
      </c>
      <c r="G420" s="126">
        <v>30</v>
      </c>
      <c r="H420" s="126">
        <v>31</v>
      </c>
      <c r="I420" s="126">
        <v>30</v>
      </c>
      <c r="J420" s="126">
        <v>31</v>
      </c>
      <c r="K420" s="126">
        <v>31</v>
      </c>
      <c r="L420" s="115">
        <v>30</v>
      </c>
      <c r="M420" s="115">
        <v>31</v>
      </c>
      <c r="N420" s="115">
        <v>30</v>
      </c>
      <c r="O420" s="135">
        <v>31</v>
      </c>
    </row>
    <row r="421" spans="1:15" ht="35.25" customHeight="1">
      <c r="A421" s="212"/>
      <c r="B421" s="212"/>
      <c r="C421" s="127" t="s">
        <v>21</v>
      </c>
      <c r="D421" s="51">
        <v>5.3</v>
      </c>
      <c r="E421" s="51">
        <v>8.3000000000000007</v>
      </c>
      <c r="F421" s="51">
        <v>12.6</v>
      </c>
      <c r="G421" s="51">
        <v>16.899999999999999</v>
      </c>
      <c r="H421" s="51">
        <v>20.2</v>
      </c>
      <c r="I421" s="51">
        <v>23.1</v>
      </c>
      <c r="J421" s="51">
        <v>25.4</v>
      </c>
      <c r="K421" s="51">
        <v>21</v>
      </c>
      <c r="L421" s="114">
        <v>15.8</v>
      </c>
      <c r="M421" s="114">
        <v>10.4</v>
      </c>
      <c r="N421" s="114">
        <v>5.8</v>
      </c>
      <c r="O421" s="136">
        <v>4.7</v>
      </c>
    </row>
    <row r="422" spans="1:15" ht="35.25" customHeight="1" thickBot="1">
      <c r="A422" s="212"/>
      <c r="B422" s="212"/>
      <c r="C422" s="128" t="s">
        <v>22</v>
      </c>
      <c r="D422" s="129">
        <f>D421/3.6</f>
        <v>1.4722222222222221</v>
      </c>
      <c r="E422" s="129">
        <f t="shared" ref="E422:O422" si="53">E421/3.6</f>
        <v>2.3055555555555558</v>
      </c>
      <c r="F422" s="129">
        <f t="shared" si="53"/>
        <v>3.5</v>
      </c>
      <c r="G422" s="129">
        <f t="shared" si="53"/>
        <v>4.6944444444444438</v>
      </c>
      <c r="H422" s="129">
        <f t="shared" si="53"/>
        <v>5.6111111111111107</v>
      </c>
      <c r="I422" s="129">
        <f t="shared" si="53"/>
        <v>6.416666666666667</v>
      </c>
      <c r="J422" s="129">
        <f t="shared" si="53"/>
        <v>7.0555555555555554</v>
      </c>
      <c r="K422" s="129">
        <f t="shared" si="53"/>
        <v>5.833333333333333</v>
      </c>
      <c r="L422" s="129">
        <f t="shared" si="53"/>
        <v>4.3888888888888893</v>
      </c>
      <c r="M422" s="129">
        <f t="shared" si="53"/>
        <v>2.8888888888888888</v>
      </c>
      <c r="N422" s="129">
        <f t="shared" si="53"/>
        <v>1.6111111111111109</v>
      </c>
      <c r="O422" s="129">
        <f t="shared" si="53"/>
        <v>1.3055555555555556</v>
      </c>
    </row>
    <row r="423" spans="1:15" ht="35.25" customHeight="1" thickBot="1">
      <c r="A423" s="212"/>
      <c r="B423" s="212"/>
      <c r="C423" s="130" t="s">
        <v>23</v>
      </c>
      <c r="D423" s="131"/>
      <c r="E423" s="131"/>
      <c r="F423" s="132"/>
      <c r="G423" s="131" t="s">
        <v>24</v>
      </c>
      <c r="H423" s="133">
        <f>(SUM(D421:O421)/12)*0.9</f>
        <v>12.712500000000002</v>
      </c>
      <c r="I423" s="126"/>
      <c r="J423" s="126" t="s">
        <v>25</v>
      </c>
      <c r="K423" s="133">
        <f>(SUM(D422:O422)/12)*0.9</f>
        <v>3.5312500000000009</v>
      </c>
      <c r="L423" s="115"/>
      <c r="M423" s="115"/>
      <c r="N423" s="115"/>
      <c r="O423" s="135"/>
    </row>
    <row r="424" spans="1:15" ht="35.25" customHeight="1" thickBot="1">
      <c r="A424" s="212"/>
      <c r="B424" s="212"/>
    </row>
    <row r="425" spans="1:15" ht="35.25" customHeight="1" thickBot="1">
      <c r="A425" s="212"/>
      <c r="B425" s="212">
        <v>53</v>
      </c>
      <c r="C425" s="117" t="s">
        <v>0</v>
      </c>
      <c r="D425" s="163" t="s">
        <v>82</v>
      </c>
      <c r="E425" s="164"/>
      <c r="F425" s="118" t="s">
        <v>15</v>
      </c>
      <c r="G425" s="119">
        <v>200</v>
      </c>
      <c r="H425" s="118" t="s">
        <v>16</v>
      </c>
      <c r="I425" s="119">
        <v>1418</v>
      </c>
      <c r="J425" s="120" t="s">
        <v>17</v>
      </c>
      <c r="K425" s="120"/>
      <c r="L425" s="120"/>
      <c r="M425" s="119">
        <v>10</v>
      </c>
      <c r="N425" s="121" t="s">
        <v>18</v>
      </c>
      <c r="O425" s="119">
        <v>166</v>
      </c>
    </row>
    <row r="426" spans="1:15" ht="35.25" customHeight="1">
      <c r="A426" s="212"/>
      <c r="B426" s="212"/>
      <c r="C426" s="117" t="s">
        <v>19</v>
      </c>
      <c r="D426" s="122">
        <v>1</v>
      </c>
      <c r="E426" s="118">
        <v>2</v>
      </c>
      <c r="F426" s="118">
        <v>3</v>
      </c>
      <c r="G426" s="118">
        <v>4</v>
      </c>
      <c r="H426" s="118">
        <v>5</v>
      </c>
      <c r="I426" s="118">
        <v>6</v>
      </c>
      <c r="J426" s="118">
        <v>7</v>
      </c>
      <c r="K426" s="118">
        <v>8</v>
      </c>
      <c r="L426" s="121">
        <v>9</v>
      </c>
      <c r="M426" s="121">
        <v>10</v>
      </c>
      <c r="N426" s="121">
        <v>11</v>
      </c>
      <c r="O426" s="134">
        <v>12</v>
      </c>
    </row>
    <row r="427" spans="1:15" ht="35.25" customHeight="1" thickBot="1">
      <c r="A427" s="212"/>
      <c r="B427" s="212"/>
      <c r="C427" s="123" t="s">
        <v>20</v>
      </c>
      <c r="D427" s="124">
        <v>31</v>
      </c>
      <c r="E427" s="125">
        <v>28</v>
      </c>
      <c r="F427" s="125">
        <v>31</v>
      </c>
      <c r="G427" s="126">
        <v>30</v>
      </c>
      <c r="H427" s="126">
        <v>31</v>
      </c>
      <c r="I427" s="126">
        <v>30</v>
      </c>
      <c r="J427" s="126">
        <v>31</v>
      </c>
      <c r="K427" s="126">
        <v>31</v>
      </c>
      <c r="L427" s="115">
        <v>30</v>
      </c>
      <c r="M427" s="115">
        <v>31</v>
      </c>
      <c r="N427" s="115">
        <v>30</v>
      </c>
      <c r="O427" s="135">
        <v>31</v>
      </c>
    </row>
    <row r="428" spans="1:15" ht="35.25" customHeight="1">
      <c r="A428" s="212"/>
      <c r="B428" s="212"/>
      <c r="C428" s="127" t="s">
        <v>21</v>
      </c>
      <c r="D428" s="51">
        <v>6.3</v>
      </c>
      <c r="E428" s="51">
        <v>9.6999999999999993</v>
      </c>
      <c r="F428" s="51">
        <v>13.1</v>
      </c>
      <c r="G428" s="51">
        <v>18.399999999999999</v>
      </c>
      <c r="H428" s="51">
        <v>22.7</v>
      </c>
      <c r="I428" s="51">
        <v>25.1</v>
      </c>
      <c r="J428" s="51">
        <v>26.5</v>
      </c>
      <c r="K428" s="51">
        <v>23.2</v>
      </c>
      <c r="L428" s="114">
        <v>17.7</v>
      </c>
      <c r="M428" s="114">
        <v>11.6</v>
      </c>
      <c r="N428" s="114">
        <v>7</v>
      </c>
      <c r="O428" s="136">
        <v>5.8</v>
      </c>
    </row>
    <row r="429" spans="1:15" ht="35.25" customHeight="1" thickBot="1">
      <c r="A429" s="212"/>
      <c r="B429" s="212"/>
      <c r="C429" s="128" t="s">
        <v>22</v>
      </c>
      <c r="D429" s="129">
        <f>D428/3.6</f>
        <v>1.75</v>
      </c>
      <c r="E429" s="129">
        <f t="shared" ref="E429:O429" si="54">E428/3.6</f>
        <v>2.6944444444444442</v>
      </c>
      <c r="F429" s="129">
        <f t="shared" si="54"/>
        <v>3.6388888888888888</v>
      </c>
      <c r="G429" s="129">
        <f t="shared" si="54"/>
        <v>5.1111111111111107</v>
      </c>
      <c r="H429" s="129">
        <f t="shared" si="54"/>
        <v>6.3055555555555554</v>
      </c>
      <c r="I429" s="129">
        <f t="shared" si="54"/>
        <v>6.9722222222222223</v>
      </c>
      <c r="J429" s="129">
        <f t="shared" si="54"/>
        <v>7.3611111111111107</v>
      </c>
      <c r="K429" s="129">
        <f t="shared" si="54"/>
        <v>6.4444444444444438</v>
      </c>
      <c r="L429" s="129">
        <f t="shared" si="54"/>
        <v>4.9166666666666661</v>
      </c>
      <c r="M429" s="129">
        <f t="shared" si="54"/>
        <v>3.2222222222222219</v>
      </c>
      <c r="N429" s="129">
        <f t="shared" si="54"/>
        <v>1.9444444444444444</v>
      </c>
      <c r="O429" s="129">
        <f t="shared" si="54"/>
        <v>1.6111111111111109</v>
      </c>
    </row>
    <row r="430" spans="1:15" ht="35.25" customHeight="1" thickBot="1">
      <c r="A430" s="212"/>
      <c r="B430" s="212"/>
      <c r="C430" s="130" t="s">
        <v>23</v>
      </c>
      <c r="D430" s="131"/>
      <c r="E430" s="131"/>
      <c r="F430" s="132"/>
      <c r="G430" s="131" t="s">
        <v>24</v>
      </c>
      <c r="H430" s="133">
        <f>(SUM(D428:O428)/12)*0.9</f>
        <v>14.032500000000001</v>
      </c>
      <c r="I430" s="126"/>
      <c r="J430" s="126" t="s">
        <v>25</v>
      </c>
      <c r="K430" s="133">
        <f>(SUM(D429:O429)/12)*0.9</f>
        <v>3.8979166666666663</v>
      </c>
      <c r="L430" s="115"/>
      <c r="M430" s="115"/>
      <c r="N430" s="115"/>
      <c r="O430" s="135"/>
    </row>
    <row r="437" spans="2:15" ht="35.25" customHeight="1" thickBot="1"/>
    <row r="438" spans="2:15" ht="35.25" customHeight="1" thickBot="1">
      <c r="B438" s="233">
        <v>54</v>
      </c>
      <c r="C438" s="117" t="s">
        <v>0</v>
      </c>
      <c r="D438" s="163" t="s">
        <v>83</v>
      </c>
      <c r="E438" s="164"/>
      <c r="F438" s="118" t="s">
        <v>15</v>
      </c>
      <c r="G438" s="119">
        <v>17</v>
      </c>
      <c r="H438" s="118" t="s">
        <v>16</v>
      </c>
      <c r="I438" s="119">
        <v>1034</v>
      </c>
      <c r="J438" s="120" t="s">
        <v>17</v>
      </c>
      <c r="K438" s="120"/>
      <c r="L438" s="120"/>
      <c r="M438" s="119">
        <v>12</v>
      </c>
      <c r="N438" s="121" t="s">
        <v>18</v>
      </c>
      <c r="O438" s="119">
        <v>137</v>
      </c>
    </row>
    <row r="439" spans="2:15" ht="35.25" customHeight="1">
      <c r="B439" s="233"/>
      <c r="C439" s="117" t="s">
        <v>19</v>
      </c>
      <c r="D439" s="122">
        <v>1</v>
      </c>
      <c r="E439" s="118">
        <v>2</v>
      </c>
      <c r="F439" s="118">
        <v>3</v>
      </c>
      <c r="G439" s="118">
        <v>4</v>
      </c>
      <c r="H439" s="118">
        <v>5</v>
      </c>
      <c r="I439" s="118">
        <v>6</v>
      </c>
      <c r="J439" s="118">
        <v>7</v>
      </c>
      <c r="K439" s="118">
        <v>8</v>
      </c>
      <c r="L439" s="121">
        <v>9</v>
      </c>
      <c r="M439" s="121">
        <v>10</v>
      </c>
      <c r="N439" s="121">
        <v>11</v>
      </c>
      <c r="O439" s="134">
        <v>12</v>
      </c>
    </row>
    <row r="440" spans="2:15" ht="35.25" customHeight="1" thickBot="1">
      <c r="B440" s="233"/>
      <c r="C440" s="123" t="s">
        <v>20</v>
      </c>
      <c r="D440" s="124">
        <v>31</v>
      </c>
      <c r="E440" s="125">
        <v>28</v>
      </c>
      <c r="F440" s="125">
        <v>31</v>
      </c>
      <c r="G440" s="126">
        <v>30</v>
      </c>
      <c r="H440" s="126">
        <v>31</v>
      </c>
      <c r="I440" s="126">
        <v>30</v>
      </c>
      <c r="J440" s="126">
        <v>31</v>
      </c>
      <c r="K440" s="126">
        <v>31</v>
      </c>
      <c r="L440" s="115">
        <v>30</v>
      </c>
      <c r="M440" s="115">
        <v>31</v>
      </c>
      <c r="N440" s="115">
        <v>30</v>
      </c>
      <c r="O440" s="135">
        <v>31</v>
      </c>
    </row>
    <row r="441" spans="2:15" ht="35.25" customHeight="1">
      <c r="B441" s="233"/>
      <c r="C441" s="127" t="s">
        <v>21</v>
      </c>
      <c r="D441" s="51">
        <v>6.7</v>
      </c>
      <c r="E441" s="51">
        <v>9.6</v>
      </c>
      <c r="F441" s="51">
        <v>13.9</v>
      </c>
      <c r="G441" s="51">
        <v>18.899999999999999</v>
      </c>
      <c r="H441" s="51">
        <v>25.7</v>
      </c>
      <c r="I441" s="51">
        <v>26.3</v>
      </c>
      <c r="J441" s="51">
        <v>27.2</v>
      </c>
      <c r="K441" s="51">
        <v>23.9</v>
      </c>
      <c r="L441" s="114">
        <v>17.8</v>
      </c>
      <c r="M441" s="114">
        <v>22.8</v>
      </c>
      <c r="N441" s="114">
        <v>7.6</v>
      </c>
      <c r="O441" s="136">
        <v>5.8</v>
      </c>
    </row>
    <row r="442" spans="2:15" ht="35.25" customHeight="1" thickBot="1">
      <c r="B442" s="233"/>
      <c r="C442" s="128" t="s">
        <v>22</v>
      </c>
      <c r="D442" s="129">
        <f>D441/3.6</f>
        <v>1.8611111111111112</v>
      </c>
      <c r="E442" s="129">
        <f t="shared" ref="E442:O442" si="55">E441/3.6</f>
        <v>2.6666666666666665</v>
      </c>
      <c r="F442" s="129">
        <f t="shared" si="55"/>
        <v>3.8611111111111112</v>
      </c>
      <c r="G442" s="129">
        <f t="shared" si="55"/>
        <v>5.2499999999999991</v>
      </c>
      <c r="H442" s="129">
        <f t="shared" si="55"/>
        <v>7.1388888888888884</v>
      </c>
      <c r="I442" s="129">
        <f t="shared" si="55"/>
        <v>7.3055555555555554</v>
      </c>
      <c r="J442" s="129">
        <f t="shared" si="55"/>
        <v>7.5555555555555554</v>
      </c>
      <c r="K442" s="129">
        <f t="shared" si="55"/>
        <v>6.6388888888888884</v>
      </c>
      <c r="L442" s="129">
        <f t="shared" si="55"/>
        <v>4.9444444444444446</v>
      </c>
      <c r="M442" s="129">
        <f t="shared" si="55"/>
        <v>6.333333333333333</v>
      </c>
      <c r="N442" s="129">
        <f t="shared" si="55"/>
        <v>2.1111111111111112</v>
      </c>
      <c r="O442" s="129">
        <f t="shared" si="55"/>
        <v>1.6111111111111109</v>
      </c>
    </row>
    <row r="443" spans="2:15" ht="35.25" customHeight="1" thickBot="1">
      <c r="B443" s="233"/>
      <c r="C443" s="130" t="s">
        <v>23</v>
      </c>
      <c r="D443" s="131"/>
      <c r="E443" s="131"/>
      <c r="F443" s="132"/>
      <c r="G443" s="131" t="s">
        <v>24</v>
      </c>
      <c r="H443" s="133">
        <f>(SUM(D441:O441)/12)*0.9</f>
        <v>15.465</v>
      </c>
      <c r="I443" s="126"/>
      <c r="J443" s="126" t="s">
        <v>25</v>
      </c>
      <c r="K443" s="133">
        <f>(SUM(D442:O442)/12)*0.9</f>
        <v>4.2958333333333343</v>
      </c>
      <c r="L443" s="115"/>
      <c r="M443" s="115"/>
      <c r="N443" s="115"/>
      <c r="O443" s="135"/>
    </row>
    <row r="444" spans="2:15" ht="35.25" customHeight="1" thickBot="1">
      <c r="B444" s="233"/>
    </row>
    <row r="445" spans="2:15" ht="35.25" customHeight="1" thickBot="1">
      <c r="B445" s="233">
        <v>55</v>
      </c>
      <c r="C445" s="117" t="s">
        <v>0</v>
      </c>
      <c r="D445" s="163" t="s">
        <v>84</v>
      </c>
      <c r="E445" s="164"/>
      <c r="F445" s="118" t="s">
        <v>15</v>
      </c>
      <c r="G445" s="119">
        <v>159</v>
      </c>
      <c r="H445" s="118" t="s">
        <v>16</v>
      </c>
      <c r="I445" s="119">
        <v>2463</v>
      </c>
      <c r="J445" s="120" t="s">
        <v>17</v>
      </c>
      <c r="K445" s="120"/>
      <c r="L445" s="120"/>
      <c r="M445" s="119">
        <v>6</v>
      </c>
      <c r="N445" s="121" t="s">
        <v>18</v>
      </c>
      <c r="O445" s="119">
        <v>183</v>
      </c>
    </row>
    <row r="446" spans="2:15" ht="35.25" customHeight="1">
      <c r="B446" s="233"/>
      <c r="C446" s="117" t="s">
        <v>19</v>
      </c>
      <c r="D446" s="122">
        <v>1</v>
      </c>
      <c r="E446" s="118">
        <v>2</v>
      </c>
      <c r="F446" s="118">
        <v>3</v>
      </c>
      <c r="G446" s="118">
        <v>4</v>
      </c>
      <c r="H446" s="118">
        <v>5</v>
      </c>
      <c r="I446" s="118">
        <v>6</v>
      </c>
      <c r="J446" s="118">
        <v>7</v>
      </c>
      <c r="K446" s="118">
        <v>8</v>
      </c>
      <c r="L446" s="121">
        <v>9</v>
      </c>
      <c r="M446" s="121">
        <v>10</v>
      </c>
      <c r="N446" s="121">
        <v>11</v>
      </c>
      <c r="O446" s="134">
        <v>12</v>
      </c>
    </row>
    <row r="447" spans="2:15" ht="35.25" customHeight="1" thickBot="1">
      <c r="B447" s="233"/>
      <c r="C447" s="123" t="s">
        <v>20</v>
      </c>
      <c r="D447" s="124">
        <v>31</v>
      </c>
      <c r="E447" s="125">
        <v>28</v>
      </c>
      <c r="F447" s="125">
        <v>31</v>
      </c>
      <c r="G447" s="126">
        <v>30</v>
      </c>
      <c r="H447" s="126">
        <v>31</v>
      </c>
      <c r="I447" s="126">
        <v>30</v>
      </c>
      <c r="J447" s="126">
        <v>31</v>
      </c>
      <c r="K447" s="126">
        <v>31</v>
      </c>
      <c r="L447" s="115">
        <v>30</v>
      </c>
      <c r="M447" s="115">
        <v>31</v>
      </c>
      <c r="N447" s="115">
        <v>30</v>
      </c>
      <c r="O447" s="135">
        <v>31</v>
      </c>
    </row>
    <row r="448" spans="2:15" ht="35.25" customHeight="1">
      <c r="B448" s="233"/>
      <c r="C448" s="127" t="s">
        <v>21</v>
      </c>
      <c r="D448" s="51">
        <v>4</v>
      </c>
      <c r="E448" s="51">
        <v>7.2</v>
      </c>
      <c r="F448" s="51">
        <v>11.8</v>
      </c>
      <c r="G448" s="51">
        <v>16.8</v>
      </c>
      <c r="H448" s="51">
        <v>20</v>
      </c>
      <c r="I448" s="51">
        <v>22.4</v>
      </c>
      <c r="J448" s="51">
        <v>24.3</v>
      </c>
      <c r="K448" s="51">
        <v>19.600000000000001</v>
      </c>
      <c r="L448" s="114">
        <v>14.2</v>
      </c>
      <c r="M448" s="114">
        <v>8.1999999999999993</v>
      </c>
      <c r="N448" s="114">
        <v>4.8</v>
      </c>
      <c r="O448" s="136">
        <v>3.4</v>
      </c>
    </row>
    <row r="449" spans="2:15" ht="35.25" customHeight="1" thickBot="1">
      <c r="B449" s="233"/>
      <c r="C449" s="128" t="s">
        <v>22</v>
      </c>
      <c r="D449" s="129">
        <f>D448/3.6</f>
        <v>1.1111111111111112</v>
      </c>
      <c r="E449" s="129">
        <f t="shared" ref="E449:O449" si="56">E448/3.6</f>
        <v>2</v>
      </c>
      <c r="F449" s="129">
        <f t="shared" si="56"/>
        <v>3.2777777777777777</v>
      </c>
      <c r="G449" s="129">
        <f t="shared" si="56"/>
        <v>4.666666666666667</v>
      </c>
      <c r="H449" s="129">
        <f t="shared" si="56"/>
        <v>5.5555555555555554</v>
      </c>
      <c r="I449" s="129">
        <f t="shared" si="56"/>
        <v>6.2222222222222214</v>
      </c>
      <c r="J449" s="129">
        <f t="shared" si="56"/>
        <v>6.75</v>
      </c>
      <c r="K449" s="129">
        <f t="shared" si="56"/>
        <v>5.4444444444444446</v>
      </c>
      <c r="L449" s="129">
        <f t="shared" si="56"/>
        <v>3.9444444444444442</v>
      </c>
      <c r="M449" s="129">
        <f t="shared" si="56"/>
        <v>2.2777777777777777</v>
      </c>
      <c r="N449" s="129">
        <f t="shared" si="56"/>
        <v>1.3333333333333333</v>
      </c>
      <c r="O449" s="129">
        <f t="shared" si="56"/>
        <v>0.94444444444444442</v>
      </c>
    </row>
    <row r="450" spans="2:15" ht="35.25" customHeight="1" thickBot="1">
      <c r="B450" s="233"/>
      <c r="C450" s="130" t="s">
        <v>23</v>
      </c>
      <c r="D450" s="131"/>
      <c r="E450" s="131"/>
      <c r="F450" s="132"/>
      <c r="G450" s="131" t="s">
        <v>24</v>
      </c>
      <c r="H450" s="133">
        <f>(SUM(D448:O448)/12)*0.9</f>
        <v>11.7525</v>
      </c>
      <c r="I450" s="126"/>
      <c r="J450" s="126" t="s">
        <v>25</v>
      </c>
      <c r="K450" s="133">
        <f>(SUM(D449:O449)/12)*0.9</f>
        <v>3.2645833333333334</v>
      </c>
      <c r="L450" s="115"/>
      <c r="M450" s="115"/>
      <c r="N450" s="115"/>
      <c r="O450" s="135"/>
    </row>
    <row r="451" spans="2:15" ht="35.25" customHeight="1" thickBot="1">
      <c r="B451" s="233"/>
    </row>
    <row r="452" spans="2:15" ht="35.25" customHeight="1" thickBot="1">
      <c r="B452" s="233">
        <v>56</v>
      </c>
      <c r="C452" s="117" t="s">
        <v>0</v>
      </c>
      <c r="D452" s="163" t="s">
        <v>85</v>
      </c>
      <c r="E452" s="164"/>
      <c r="F452" s="118" t="s">
        <v>15</v>
      </c>
      <c r="G452" s="119">
        <v>34</v>
      </c>
      <c r="H452" s="118" t="s">
        <v>16</v>
      </c>
      <c r="I452" s="119">
        <v>2258</v>
      </c>
      <c r="J452" s="120" t="s">
        <v>17</v>
      </c>
      <c r="K452" s="120"/>
      <c r="L452" s="120"/>
      <c r="M452" s="119">
        <v>6.5</v>
      </c>
      <c r="N452" s="121" t="s">
        <v>18</v>
      </c>
      <c r="O452" s="119">
        <v>183</v>
      </c>
    </row>
    <row r="453" spans="2:15" ht="35.25" customHeight="1">
      <c r="B453" s="233"/>
      <c r="C453" s="117" t="s">
        <v>19</v>
      </c>
      <c r="D453" s="122">
        <v>1</v>
      </c>
      <c r="E453" s="118">
        <v>2</v>
      </c>
      <c r="F453" s="118">
        <v>3</v>
      </c>
      <c r="G453" s="118">
        <v>4</v>
      </c>
      <c r="H453" s="118">
        <v>5</v>
      </c>
      <c r="I453" s="118">
        <v>6</v>
      </c>
      <c r="J453" s="118">
        <v>7</v>
      </c>
      <c r="K453" s="118">
        <v>8</v>
      </c>
      <c r="L453" s="121">
        <v>9</v>
      </c>
      <c r="M453" s="121">
        <v>10</v>
      </c>
      <c r="N453" s="121">
        <v>11</v>
      </c>
      <c r="O453" s="134">
        <v>12</v>
      </c>
    </row>
    <row r="454" spans="2:15" ht="35.25" customHeight="1" thickBot="1">
      <c r="B454" s="233"/>
      <c r="C454" s="123" t="s">
        <v>20</v>
      </c>
      <c r="D454" s="124">
        <v>31</v>
      </c>
      <c r="E454" s="125">
        <v>28</v>
      </c>
      <c r="F454" s="125">
        <v>31</v>
      </c>
      <c r="G454" s="126">
        <v>30</v>
      </c>
      <c r="H454" s="126">
        <v>31</v>
      </c>
      <c r="I454" s="126">
        <v>30</v>
      </c>
      <c r="J454" s="126">
        <v>31</v>
      </c>
      <c r="K454" s="126">
        <v>31</v>
      </c>
      <c r="L454" s="115">
        <v>30</v>
      </c>
      <c r="M454" s="115">
        <v>31</v>
      </c>
      <c r="N454" s="115">
        <v>30</v>
      </c>
      <c r="O454" s="135">
        <v>31</v>
      </c>
    </row>
    <row r="455" spans="2:15" ht="35.25" customHeight="1">
      <c r="B455" s="233"/>
      <c r="C455" s="127" t="s">
        <v>21</v>
      </c>
      <c r="D455" s="51">
        <v>4.4000000000000004</v>
      </c>
      <c r="E455" s="51">
        <v>7</v>
      </c>
      <c r="F455" s="51">
        <v>11.8</v>
      </c>
      <c r="G455" s="51">
        <v>17.2</v>
      </c>
      <c r="H455" s="51">
        <v>21.6</v>
      </c>
      <c r="I455" s="51">
        <v>24</v>
      </c>
      <c r="J455" s="51">
        <v>25</v>
      </c>
      <c r="K455" s="51">
        <v>20.3</v>
      </c>
      <c r="L455" s="114">
        <v>15.1</v>
      </c>
      <c r="M455" s="114">
        <v>10</v>
      </c>
      <c r="N455" s="114">
        <v>5.3</v>
      </c>
      <c r="O455" s="136">
        <v>4.0999999999999996</v>
      </c>
    </row>
    <row r="456" spans="2:15" ht="35.25" customHeight="1" thickBot="1">
      <c r="B456" s="233"/>
      <c r="C456" s="128" t="s">
        <v>22</v>
      </c>
      <c r="D456" s="129">
        <f>D455/3.6</f>
        <v>1.2222222222222223</v>
      </c>
      <c r="E456" s="129">
        <f t="shared" ref="E456:O456" si="57">E455/3.6</f>
        <v>1.9444444444444444</v>
      </c>
      <c r="F456" s="129">
        <f t="shared" si="57"/>
        <v>3.2777777777777777</v>
      </c>
      <c r="G456" s="129">
        <f t="shared" si="57"/>
        <v>4.7777777777777777</v>
      </c>
      <c r="H456" s="129">
        <f t="shared" si="57"/>
        <v>6</v>
      </c>
      <c r="I456" s="129">
        <f t="shared" si="57"/>
        <v>6.6666666666666661</v>
      </c>
      <c r="J456" s="129">
        <f t="shared" si="57"/>
        <v>6.9444444444444446</v>
      </c>
      <c r="K456" s="129">
        <f t="shared" si="57"/>
        <v>5.6388888888888893</v>
      </c>
      <c r="L456" s="129">
        <f t="shared" si="57"/>
        <v>4.1944444444444446</v>
      </c>
      <c r="M456" s="129">
        <f t="shared" si="57"/>
        <v>2.7777777777777777</v>
      </c>
      <c r="N456" s="129">
        <f t="shared" si="57"/>
        <v>1.4722222222222221</v>
      </c>
      <c r="O456" s="137">
        <f t="shared" si="57"/>
        <v>1.1388888888888888</v>
      </c>
    </row>
    <row r="457" spans="2:15" ht="35.25" customHeight="1" thickBot="1">
      <c r="B457" s="233"/>
      <c r="C457" s="130" t="s">
        <v>23</v>
      </c>
      <c r="D457" s="131"/>
      <c r="E457" s="131"/>
      <c r="F457" s="132"/>
      <c r="G457" s="131" t="s">
        <v>24</v>
      </c>
      <c r="H457" s="133">
        <f>(SUM(D455:O455)/12)*0.9</f>
        <v>12.435000000000002</v>
      </c>
      <c r="I457" s="126"/>
      <c r="J457" s="126" t="s">
        <v>25</v>
      </c>
      <c r="K457" s="133">
        <f>(SUM(D456:O456)/12)*0.9</f>
        <v>3.4541666666666657</v>
      </c>
      <c r="L457" s="115"/>
      <c r="M457" s="115"/>
      <c r="N457" s="115"/>
      <c r="O457" s="135"/>
    </row>
    <row r="458" spans="2:15" ht="35.25" customHeight="1" thickBot="1">
      <c r="B458" s="233"/>
    </row>
    <row r="459" spans="2:15" ht="35.25" customHeight="1" thickBot="1">
      <c r="B459" s="233">
        <v>57</v>
      </c>
      <c r="C459" s="117" t="s">
        <v>0</v>
      </c>
      <c r="D459" s="163" t="s">
        <v>124</v>
      </c>
      <c r="E459" s="164"/>
      <c r="F459" s="118" t="s">
        <v>15</v>
      </c>
      <c r="G459" s="119">
        <v>9</v>
      </c>
      <c r="H459" s="118" t="s">
        <v>16</v>
      </c>
      <c r="I459" s="119">
        <v>1069</v>
      </c>
      <c r="J459" s="120" t="s">
        <v>17</v>
      </c>
      <c r="K459" s="120"/>
      <c r="L459" s="120"/>
      <c r="M459" s="119">
        <v>11</v>
      </c>
      <c r="N459" s="121" t="s">
        <v>18</v>
      </c>
      <c r="O459" s="119">
        <v>120</v>
      </c>
    </row>
    <row r="460" spans="2:15" ht="35.25" customHeight="1">
      <c r="B460" s="233"/>
      <c r="C460" s="117" t="s">
        <v>19</v>
      </c>
      <c r="D460" s="122">
        <v>1</v>
      </c>
      <c r="E460" s="118">
        <v>2</v>
      </c>
      <c r="F460" s="118">
        <v>3</v>
      </c>
      <c r="G460" s="118">
        <v>4</v>
      </c>
      <c r="H460" s="118">
        <v>5</v>
      </c>
      <c r="I460" s="118">
        <v>6</v>
      </c>
      <c r="J460" s="118">
        <v>7</v>
      </c>
      <c r="K460" s="118">
        <v>8</v>
      </c>
      <c r="L460" s="121">
        <v>9</v>
      </c>
      <c r="M460" s="121">
        <v>10</v>
      </c>
      <c r="N460" s="121">
        <v>11</v>
      </c>
      <c r="O460" s="134">
        <v>12</v>
      </c>
    </row>
    <row r="461" spans="2:15" ht="35.25" customHeight="1" thickBot="1">
      <c r="B461" s="233"/>
      <c r="C461" s="123" t="s">
        <v>20</v>
      </c>
      <c r="D461" s="124">
        <v>31</v>
      </c>
      <c r="E461" s="125">
        <v>28</v>
      </c>
      <c r="F461" s="125">
        <v>31</v>
      </c>
      <c r="G461" s="126">
        <v>30</v>
      </c>
      <c r="H461" s="126">
        <v>31</v>
      </c>
      <c r="I461" s="126">
        <v>30</v>
      </c>
      <c r="J461" s="126">
        <v>31</v>
      </c>
      <c r="K461" s="126">
        <v>31</v>
      </c>
      <c r="L461" s="115">
        <v>30</v>
      </c>
      <c r="M461" s="115">
        <v>31</v>
      </c>
      <c r="N461" s="115">
        <v>30</v>
      </c>
      <c r="O461" s="135">
        <v>31</v>
      </c>
    </row>
    <row r="462" spans="2:15" ht="35.25" customHeight="1">
      <c r="B462" s="233"/>
      <c r="C462" s="127" t="s">
        <v>21</v>
      </c>
      <c r="D462" s="51">
        <v>7</v>
      </c>
      <c r="E462" s="51">
        <v>9.9</v>
      </c>
      <c r="F462" s="51">
        <v>14.3</v>
      </c>
      <c r="G462" s="51">
        <v>18.8</v>
      </c>
      <c r="H462" s="51">
        <v>23.3</v>
      </c>
      <c r="I462" s="51">
        <v>25.7</v>
      </c>
      <c r="J462" s="51">
        <v>27.6</v>
      </c>
      <c r="K462" s="51">
        <v>24</v>
      </c>
      <c r="L462" s="114">
        <v>18.2</v>
      </c>
      <c r="M462" s="114">
        <v>12.6</v>
      </c>
      <c r="N462" s="114">
        <v>7.9</v>
      </c>
      <c r="O462" s="136">
        <v>5.0999999999999996</v>
      </c>
    </row>
    <row r="463" spans="2:15" ht="35.25" customHeight="1" thickBot="1">
      <c r="B463" s="233"/>
      <c r="C463" s="128" t="s">
        <v>22</v>
      </c>
      <c r="D463" s="129">
        <f>D462/3.6</f>
        <v>1.9444444444444444</v>
      </c>
      <c r="E463" s="129">
        <f t="shared" ref="E463:O463" si="58">E462/3.6</f>
        <v>2.75</v>
      </c>
      <c r="F463" s="129">
        <f t="shared" si="58"/>
        <v>3.9722222222222223</v>
      </c>
      <c r="G463" s="129">
        <f t="shared" si="58"/>
        <v>5.2222222222222223</v>
      </c>
      <c r="H463" s="129">
        <f t="shared" si="58"/>
        <v>6.4722222222222223</v>
      </c>
      <c r="I463" s="129">
        <f t="shared" si="58"/>
        <v>7.1388888888888884</v>
      </c>
      <c r="J463" s="129">
        <f t="shared" si="58"/>
        <v>7.666666666666667</v>
      </c>
      <c r="K463" s="129">
        <f t="shared" si="58"/>
        <v>6.6666666666666661</v>
      </c>
      <c r="L463" s="129">
        <f t="shared" si="58"/>
        <v>5.0555555555555554</v>
      </c>
      <c r="M463" s="129">
        <f t="shared" si="58"/>
        <v>3.5</v>
      </c>
      <c r="N463" s="129">
        <f t="shared" si="58"/>
        <v>2.1944444444444446</v>
      </c>
      <c r="O463" s="129">
        <f t="shared" si="58"/>
        <v>1.4166666666666665</v>
      </c>
    </row>
    <row r="464" spans="2:15" ht="35.25" customHeight="1" thickBot="1">
      <c r="B464" s="233"/>
      <c r="C464" s="130" t="s">
        <v>23</v>
      </c>
      <c r="D464" s="131"/>
      <c r="E464" s="131"/>
      <c r="F464" s="132"/>
      <c r="G464" s="131" t="s">
        <v>24</v>
      </c>
      <c r="H464" s="133">
        <f>(SUM(D462:O462)/12)*0.9</f>
        <v>14.58</v>
      </c>
      <c r="I464" s="126"/>
      <c r="J464" s="126" t="s">
        <v>25</v>
      </c>
      <c r="K464" s="133">
        <f>(SUM(D463:O463)/12)*0.9</f>
        <v>4.0499999999999989</v>
      </c>
      <c r="L464" s="115"/>
      <c r="M464" s="115"/>
      <c r="N464" s="115"/>
      <c r="O464" s="135"/>
    </row>
    <row r="465" spans="2:15" ht="35.25" customHeight="1" thickBot="1">
      <c r="B465" s="233"/>
    </row>
    <row r="466" spans="2:15" ht="35.25" customHeight="1" thickBot="1">
      <c r="B466" s="233">
        <v>58</v>
      </c>
      <c r="C466" s="117" t="s">
        <v>0</v>
      </c>
      <c r="D466" s="163" t="s">
        <v>125</v>
      </c>
      <c r="E466" s="164"/>
      <c r="F466" s="118" t="s">
        <v>15</v>
      </c>
      <c r="G466" s="119">
        <v>14</v>
      </c>
      <c r="H466" s="118" t="s">
        <v>16</v>
      </c>
      <c r="I466" s="119">
        <v>751</v>
      </c>
      <c r="J466" s="120" t="s">
        <v>17</v>
      </c>
      <c r="K466" s="120"/>
      <c r="L466" s="120"/>
      <c r="M466" s="119">
        <v>12</v>
      </c>
      <c r="N466" s="121" t="s">
        <v>18</v>
      </c>
      <c r="O466" s="119">
        <v>121</v>
      </c>
    </row>
    <row r="467" spans="2:15" ht="35.25" customHeight="1">
      <c r="B467" s="233"/>
      <c r="C467" s="117" t="s">
        <v>19</v>
      </c>
      <c r="D467" s="122">
        <v>1</v>
      </c>
      <c r="E467" s="118">
        <v>2</v>
      </c>
      <c r="F467" s="118">
        <v>3</v>
      </c>
      <c r="G467" s="118">
        <v>4</v>
      </c>
      <c r="H467" s="118">
        <v>5</v>
      </c>
      <c r="I467" s="118">
        <v>6</v>
      </c>
      <c r="J467" s="118">
        <v>7</v>
      </c>
      <c r="K467" s="118">
        <v>8</v>
      </c>
      <c r="L467" s="121">
        <v>9</v>
      </c>
      <c r="M467" s="121">
        <v>10</v>
      </c>
      <c r="N467" s="121">
        <v>11</v>
      </c>
      <c r="O467" s="134">
        <v>12</v>
      </c>
    </row>
    <row r="468" spans="2:15" ht="35.25" customHeight="1" thickBot="1">
      <c r="B468" s="233"/>
      <c r="C468" s="123" t="s">
        <v>20</v>
      </c>
      <c r="D468" s="124">
        <v>31</v>
      </c>
      <c r="E468" s="125">
        <v>28</v>
      </c>
      <c r="F468" s="125">
        <v>31</v>
      </c>
      <c r="G468" s="126">
        <v>30</v>
      </c>
      <c r="H468" s="126">
        <v>31</v>
      </c>
      <c r="I468" s="126">
        <v>30</v>
      </c>
      <c r="J468" s="126">
        <v>31</v>
      </c>
      <c r="K468" s="126">
        <v>31</v>
      </c>
      <c r="L468" s="115">
        <v>30</v>
      </c>
      <c r="M468" s="115">
        <v>31</v>
      </c>
      <c r="N468" s="115">
        <v>30</v>
      </c>
      <c r="O468" s="135">
        <v>31</v>
      </c>
    </row>
    <row r="469" spans="2:15" ht="35.25" customHeight="1">
      <c r="B469" s="233"/>
      <c r="C469" s="127" t="s">
        <v>21</v>
      </c>
      <c r="D469" s="51">
        <v>4.4000000000000004</v>
      </c>
      <c r="E469" s="51">
        <v>7.2</v>
      </c>
      <c r="F469" s="51">
        <v>12.2</v>
      </c>
      <c r="G469" s="51">
        <v>17.5</v>
      </c>
      <c r="H469" s="51">
        <v>21.1</v>
      </c>
      <c r="I469" s="51">
        <v>23.9</v>
      </c>
      <c r="J469" s="51">
        <v>25.5</v>
      </c>
      <c r="K469" s="51">
        <v>20.7</v>
      </c>
      <c r="L469" s="114">
        <v>15.3</v>
      </c>
      <c r="M469" s="114">
        <v>9.1</v>
      </c>
      <c r="N469" s="114">
        <v>4.8</v>
      </c>
      <c r="O469" s="136">
        <v>3.5</v>
      </c>
    </row>
    <row r="470" spans="2:15" ht="35.25" customHeight="1" thickBot="1">
      <c r="B470" s="233"/>
      <c r="C470" s="128" t="s">
        <v>22</v>
      </c>
      <c r="D470" s="129">
        <f>D469/3.6</f>
        <v>1.2222222222222223</v>
      </c>
      <c r="E470" s="129">
        <f t="shared" ref="E470:O470" si="59">E469/3.6</f>
        <v>2</v>
      </c>
      <c r="F470" s="129">
        <f t="shared" si="59"/>
        <v>3.3888888888888884</v>
      </c>
      <c r="G470" s="129">
        <f t="shared" si="59"/>
        <v>4.8611111111111107</v>
      </c>
      <c r="H470" s="129">
        <f t="shared" si="59"/>
        <v>5.8611111111111116</v>
      </c>
      <c r="I470" s="129">
        <f t="shared" si="59"/>
        <v>6.6388888888888884</v>
      </c>
      <c r="J470" s="129">
        <f t="shared" si="59"/>
        <v>7.083333333333333</v>
      </c>
      <c r="K470" s="129">
        <f t="shared" si="59"/>
        <v>5.75</v>
      </c>
      <c r="L470" s="129">
        <f t="shared" si="59"/>
        <v>4.25</v>
      </c>
      <c r="M470" s="129">
        <f t="shared" si="59"/>
        <v>2.5277777777777777</v>
      </c>
      <c r="N470" s="129">
        <f t="shared" si="59"/>
        <v>1.3333333333333333</v>
      </c>
      <c r="O470" s="129">
        <f t="shared" si="59"/>
        <v>0.97222222222222221</v>
      </c>
    </row>
    <row r="471" spans="2:15" ht="35.25" customHeight="1" thickBot="1">
      <c r="B471" s="233"/>
      <c r="C471" s="130" t="s">
        <v>23</v>
      </c>
      <c r="D471" s="131"/>
      <c r="E471" s="131"/>
      <c r="F471" s="132"/>
      <c r="G471" s="131" t="s">
        <v>24</v>
      </c>
      <c r="H471" s="133">
        <f>(SUM(D469:O469)/12)*0.9</f>
        <v>12.39</v>
      </c>
      <c r="I471" s="126"/>
      <c r="J471" s="126" t="s">
        <v>25</v>
      </c>
      <c r="K471" s="133">
        <f>(SUM(D470:O470)/12)*0.9</f>
        <v>3.4416666666666669</v>
      </c>
      <c r="L471" s="115"/>
      <c r="M471" s="115"/>
      <c r="N471" s="115"/>
      <c r="O471" s="135"/>
    </row>
    <row r="472" spans="2:15" ht="35.25" customHeight="1" thickBot="1">
      <c r="B472" s="233"/>
    </row>
    <row r="473" spans="2:15" ht="35.25" customHeight="1" thickBot="1">
      <c r="B473" s="233">
        <v>59</v>
      </c>
      <c r="C473" s="117" t="s">
        <v>0</v>
      </c>
      <c r="D473" s="163" t="s">
        <v>86</v>
      </c>
      <c r="E473" s="164"/>
      <c r="F473" s="118" t="s">
        <v>15</v>
      </c>
      <c r="G473" s="119">
        <v>61</v>
      </c>
      <c r="H473" s="118" t="s">
        <v>16</v>
      </c>
      <c r="I473" s="119">
        <v>2715</v>
      </c>
      <c r="J473" s="120" t="s">
        <v>17</v>
      </c>
      <c r="K473" s="120"/>
      <c r="L473" s="120"/>
      <c r="M473" s="119">
        <v>5.4</v>
      </c>
      <c r="N473" s="121" t="s">
        <v>18</v>
      </c>
      <c r="O473" s="119">
        <v>183</v>
      </c>
    </row>
    <row r="474" spans="2:15" ht="35.25" customHeight="1">
      <c r="B474" s="233"/>
      <c r="C474" s="117" t="s">
        <v>19</v>
      </c>
      <c r="D474" s="122">
        <v>1</v>
      </c>
      <c r="E474" s="118">
        <v>2</v>
      </c>
      <c r="F474" s="118">
        <v>3</v>
      </c>
      <c r="G474" s="118">
        <v>4</v>
      </c>
      <c r="H474" s="118">
        <v>5</v>
      </c>
      <c r="I474" s="118">
        <v>6</v>
      </c>
      <c r="J474" s="118">
        <v>7</v>
      </c>
      <c r="K474" s="118">
        <v>8</v>
      </c>
      <c r="L474" s="121">
        <v>9</v>
      </c>
      <c r="M474" s="121">
        <v>10</v>
      </c>
      <c r="N474" s="121">
        <v>11</v>
      </c>
      <c r="O474" s="134">
        <v>12</v>
      </c>
    </row>
    <row r="475" spans="2:15" ht="35.25" customHeight="1" thickBot="1">
      <c r="B475" s="233"/>
      <c r="C475" s="123" t="s">
        <v>20</v>
      </c>
      <c r="D475" s="124">
        <v>31</v>
      </c>
      <c r="E475" s="125">
        <v>28</v>
      </c>
      <c r="F475" s="125">
        <v>31</v>
      </c>
      <c r="G475" s="126">
        <v>30</v>
      </c>
      <c r="H475" s="126">
        <v>31</v>
      </c>
      <c r="I475" s="126">
        <v>30</v>
      </c>
      <c r="J475" s="126">
        <v>31</v>
      </c>
      <c r="K475" s="126">
        <v>31</v>
      </c>
      <c r="L475" s="115">
        <v>30</v>
      </c>
      <c r="M475" s="115">
        <v>31</v>
      </c>
      <c r="N475" s="115">
        <v>30</v>
      </c>
      <c r="O475" s="135">
        <v>31</v>
      </c>
    </row>
    <row r="476" spans="2:15" ht="35.25" customHeight="1">
      <c r="B476" s="233"/>
      <c r="C476" s="127" t="s">
        <v>21</v>
      </c>
      <c r="D476" s="51">
        <v>5.7</v>
      </c>
      <c r="E476" s="51">
        <v>8.6</v>
      </c>
      <c r="F476" s="51">
        <v>12.8</v>
      </c>
      <c r="G476" s="51">
        <v>19.5</v>
      </c>
      <c r="H476" s="51">
        <v>23</v>
      </c>
      <c r="I476" s="51">
        <v>24.4</v>
      </c>
      <c r="J476" s="51">
        <v>26.1</v>
      </c>
      <c r="K476" s="51">
        <v>22.2</v>
      </c>
      <c r="L476" s="114">
        <v>16.8</v>
      </c>
      <c r="M476" s="114">
        <v>11.5</v>
      </c>
      <c r="N476" s="114">
        <v>6.7</v>
      </c>
      <c r="O476" s="136">
        <v>4.9000000000000004</v>
      </c>
    </row>
    <row r="477" spans="2:15" ht="35.25" customHeight="1" thickBot="1">
      <c r="B477" s="233"/>
      <c r="C477" s="128" t="s">
        <v>22</v>
      </c>
      <c r="D477" s="129">
        <f>D476/3.6</f>
        <v>1.5833333333333333</v>
      </c>
      <c r="E477" s="129">
        <f t="shared" ref="E477:O477" si="60">E476/3.6</f>
        <v>2.3888888888888888</v>
      </c>
      <c r="F477" s="129">
        <f t="shared" si="60"/>
        <v>3.5555555555555558</v>
      </c>
      <c r="G477" s="129">
        <f t="shared" si="60"/>
        <v>5.416666666666667</v>
      </c>
      <c r="H477" s="129">
        <f t="shared" si="60"/>
        <v>6.3888888888888884</v>
      </c>
      <c r="I477" s="129">
        <f t="shared" si="60"/>
        <v>6.7777777777777768</v>
      </c>
      <c r="J477" s="129">
        <f t="shared" si="60"/>
        <v>7.25</v>
      </c>
      <c r="K477" s="129">
        <f t="shared" si="60"/>
        <v>6.1666666666666661</v>
      </c>
      <c r="L477" s="129">
        <f t="shared" si="60"/>
        <v>4.666666666666667</v>
      </c>
      <c r="M477" s="129">
        <f t="shared" si="60"/>
        <v>3.1944444444444442</v>
      </c>
      <c r="N477" s="129">
        <f t="shared" si="60"/>
        <v>1.8611111111111112</v>
      </c>
      <c r="O477" s="129">
        <f t="shared" si="60"/>
        <v>1.3611111111111112</v>
      </c>
    </row>
    <row r="478" spans="2:15" ht="35.25" customHeight="1" thickBot="1">
      <c r="B478" s="233"/>
      <c r="C478" s="130" t="s">
        <v>23</v>
      </c>
      <c r="D478" s="131"/>
      <c r="E478" s="131"/>
      <c r="F478" s="132"/>
      <c r="G478" s="131" t="s">
        <v>24</v>
      </c>
      <c r="H478" s="133">
        <f>(SUM(D476:O476)/12)*0.9</f>
        <v>13.664999999999999</v>
      </c>
      <c r="I478" s="126"/>
      <c r="J478" s="126" t="s">
        <v>25</v>
      </c>
      <c r="K478" s="133">
        <f>(SUM(D477:O477)/12)*0.9</f>
        <v>3.7958333333333334</v>
      </c>
      <c r="L478" s="115"/>
      <c r="M478" s="115"/>
      <c r="N478" s="115"/>
      <c r="O478" s="135"/>
    </row>
    <row r="479" spans="2:15" ht="35.25" customHeight="1" thickBot="1">
      <c r="B479" s="233"/>
    </row>
    <row r="480" spans="2:15" ht="35.25" customHeight="1" thickBot="1">
      <c r="B480" s="233">
        <v>60</v>
      </c>
      <c r="C480" s="117" t="s">
        <v>0</v>
      </c>
      <c r="D480" s="163" t="s">
        <v>96</v>
      </c>
      <c r="E480" s="164"/>
      <c r="F480" s="118" t="s">
        <v>15</v>
      </c>
      <c r="G480" s="119">
        <v>159</v>
      </c>
      <c r="H480" s="118" t="s">
        <v>16</v>
      </c>
      <c r="I480" s="119">
        <v>2463</v>
      </c>
      <c r="J480" s="120" t="s">
        <v>17</v>
      </c>
      <c r="K480" s="120"/>
      <c r="L480" s="120"/>
      <c r="M480" s="119">
        <v>6</v>
      </c>
      <c r="N480" s="121" t="s">
        <v>18</v>
      </c>
      <c r="O480" s="119">
        <v>183</v>
      </c>
    </row>
    <row r="481" spans="2:15" ht="35.25" customHeight="1">
      <c r="B481" s="233"/>
      <c r="C481" s="117" t="s">
        <v>19</v>
      </c>
      <c r="D481" s="122">
        <v>1</v>
      </c>
      <c r="E481" s="118">
        <v>2</v>
      </c>
      <c r="F481" s="118">
        <v>3</v>
      </c>
      <c r="G481" s="118">
        <v>4</v>
      </c>
      <c r="H481" s="118">
        <v>5</v>
      </c>
      <c r="I481" s="118">
        <v>6</v>
      </c>
      <c r="J481" s="118">
        <v>7</v>
      </c>
      <c r="K481" s="118">
        <v>8</v>
      </c>
      <c r="L481" s="121">
        <v>9</v>
      </c>
      <c r="M481" s="121">
        <v>10</v>
      </c>
      <c r="N481" s="121">
        <v>11</v>
      </c>
      <c r="O481" s="134">
        <v>12</v>
      </c>
    </row>
    <row r="482" spans="2:15" ht="35.25" customHeight="1" thickBot="1">
      <c r="B482" s="233"/>
      <c r="C482" s="123" t="s">
        <v>20</v>
      </c>
      <c r="D482" s="124">
        <v>31</v>
      </c>
      <c r="E482" s="125">
        <v>28</v>
      </c>
      <c r="F482" s="125">
        <v>31</v>
      </c>
      <c r="G482" s="126">
        <v>30</v>
      </c>
      <c r="H482" s="126">
        <v>31</v>
      </c>
      <c r="I482" s="126">
        <v>30</v>
      </c>
      <c r="J482" s="126">
        <v>31</v>
      </c>
      <c r="K482" s="126">
        <v>31</v>
      </c>
      <c r="L482" s="115">
        <v>30</v>
      </c>
      <c r="M482" s="115">
        <v>31</v>
      </c>
      <c r="N482" s="115">
        <v>30</v>
      </c>
      <c r="O482" s="135">
        <v>31</v>
      </c>
    </row>
    <row r="483" spans="2:15" ht="35.25" customHeight="1">
      <c r="B483" s="233"/>
      <c r="C483" s="127" t="s">
        <v>21</v>
      </c>
      <c r="D483" s="51">
        <v>4</v>
      </c>
      <c r="E483" s="51">
        <v>7.2</v>
      </c>
      <c r="F483" s="51">
        <v>11.8</v>
      </c>
      <c r="G483" s="51">
        <v>16.8</v>
      </c>
      <c r="H483" s="51">
        <v>20</v>
      </c>
      <c r="I483" s="51">
        <v>22.4</v>
      </c>
      <c r="J483" s="51">
        <v>24.3</v>
      </c>
      <c r="K483" s="51">
        <v>19.600000000000001</v>
      </c>
      <c r="L483" s="114">
        <v>14.2</v>
      </c>
      <c r="M483" s="114">
        <v>8.1999999999999993</v>
      </c>
      <c r="N483" s="114">
        <v>4.8</v>
      </c>
      <c r="O483" s="136">
        <v>3.4</v>
      </c>
    </row>
    <row r="484" spans="2:15" ht="35.25" customHeight="1" thickBot="1">
      <c r="B484" s="233"/>
      <c r="C484" s="128" t="s">
        <v>22</v>
      </c>
      <c r="D484" s="129">
        <f>D483/3.6</f>
        <v>1.1111111111111112</v>
      </c>
      <c r="E484" s="129">
        <f t="shared" ref="E484:O484" si="61">E483/3.6</f>
        <v>2</v>
      </c>
      <c r="F484" s="129">
        <f t="shared" si="61"/>
        <v>3.2777777777777777</v>
      </c>
      <c r="G484" s="129">
        <f t="shared" si="61"/>
        <v>4.666666666666667</v>
      </c>
      <c r="H484" s="129">
        <f t="shared" si="61"/>
        <v>5.5555555555555554</v>
      </c>
      <c r="I484" s="129">
        <f t="shared" si="61"/>
        <v>6.2222222222222214</v>
      </c>
      <c r="J484" s="129">
        <f t="shared" si="61"/>
        <v>6.75</v>
      </c>
      <c r="K484" s="129">
        <f t="shared" si="61"/>
        <v>5.4444444444444446</v>
      </c>
      <c r="L484" s="129">
        <f t="shared" si="61"/>
        <v>3.9444444444444442</v>
      </c>
      <c r="M484" s="129">
        <f t="shared" si="61"/>
        <v>2.2777777777777777</v>
      </c>
      <c r="N484" s="129">
        <f t="shared" si="61"/>
        <v>1.3333333333333333</v>
      </c>
      <c r="O484" s="137">
        <f t="shared" si="61"/>
        <v>0.94444444444444442</v>
      </c>
    </row>
    <row r="485" spans="2:15" ht="35.25" customHeight="1" thickBot="1">
      <c r="B485" s="233"/>
      <c r="C485" s="130" t="s">
        <v>23</v>
      </c>
      <c r="D485" s="131"/>
      <c r="E485" s="131"/>
      <c r="F485" s="132"/>
      <c r="G485" s="131" t="s">
        <v>24</v>
      </c>
      <c r="H485" s="133">
        <f>(SUM(D483:O483)/12)*0.9</f>
        <v>11.7525</v>
      </c>
      <c r="I485" s="126"/>
      <c r="J485" s="126" t="s">
        <v>25</v>
      </c>
      <c r="K485" s="133">
        <f>(SUM(D484:O484)/12)*0.9</f>
        <v>3.2645833333333334</v>
      </c>
      <c r="L485" s="115"/>
      <c r="M485" s="115"/>
      <c r="N485" s="115"/>
      <c r="O485" s="135"/>
    </row>
    <row r="486" spans="2:15" ht="35.25" customHeight="1" thickBot="1">
      <c r="B486" s="233"/>
    </row>
    <row r="487" spans="2:15" ht="35.25" customHeight="1" thickBot="1">
      <c r="B487" s="233">
        <v>61</v>
      </c>
      <c r="C487" s="117" t="s">
        <v>0</v>
      </c>
      <c r="D487" s="163" t="s">
        <v>87</v>
      </c>
      <c r="E487" s="164"/>
      <c r="F487" s="118" t="s">
        <v>15</v>
      </c>
      <c r="G487" s="119">
        <v>4</v>
      </c>
      <c r="H487" s="118" t="s">
        <v>16</v>
      </c>
      <c r="I487" s="119">
        <v>1718</v>
      </c>
      <c r="J487" s="120" t="s">
        <v>17</v>
      </c>
      <c r="K487" s="120"/>
      <c r="L487" s="120"/>
      <c r="M487" s="119">
        <v>9.9</v>
      </c>
      <c r="N487" s="121" t="s">
        <v>18</v>
      </c>
      <c r="O487" s="119">
        <v>166</v>
      </c>
    </row>
    <row r="488" spans="2:15" ht="35.25" customHeight="1">
      <c r="B488" s="233"/>
      <c r="C488" s="117" t="s">
        <v>19</v>
      </c>
      <c r="D488" s="122">
        <v>1</v>
      </c>
      <c r="E488" s="118">
        <v>2</v>
      </c>
      <c r="F488" s="118">
        <v>3</v>
      </c>
      <c r="G488" s="118">
        <v>4</v>
      </c>
      <c r="H488" s="118">
        <v>5</v>
      </c>
      <c r="I488" s="118">
        <v>6</v>
      </c>
      <c r="J488" s="118">
        <v>7</v>
      </c>
      <c r="K488" s="118">
        <v>8</v>
      </c>
      <c r="L488" s="121">
        <v>9</v>
      </c>
      <c r="M488" s="121">
        <v>10</v>
      </c>
      <c r="N488" s="121">
        <v>11</v>
      </c>
      <c r="O488" s="134">
        <v>12</v>
      </c>
    </row>
    <row r="489" spans="2:15" ht="35.25" customHeight="1" thickBot="1">
      <c r="B489" s="233"/>
      <c r="C489" s="123" t="s">
        <v>20</v>
      </c>
      <c r="D489" s="124">
        <v>31</v>
      </c>
      <c r="E489" s="125">
        <v>28</v>
      </c>
      <c r="F489" s="125">
        <v>31</v>
      </c>
      <c r="G489" s="126">
        <v>30</v>
      </c>
      <c r="H489" s="126">
        <v>31</v>
      </c>
      <c r="I489" s="126">
        <v>30</v>
      </c>
      <c r="J489" s="126">
        <v>31</v>
      </c>
      <c r="K489" s="126">
        <v>31</v>
      </c>
      <c r="L489" s="115">
        <v>30</v>
      </c>
      <c r="M489" s="115">
        <v>31</v>
      </c>
      <c r="N489" s="115">
        <v>30</v>
      </c>
      <c r="O489" s="135">
        <v>31</v>
      </c>
    </row>
    <row r="490" spans="2:15" ht="35.25" customHeight="1">
      <c r="B490" s="233"/>
      <c r="C490" s="127" t="s">
        <v>21</v>
      </c>
      <c r="D490" s="51">
        <v>5.7</v>
      </c>
      <c r="E490" s="51">
        <v>8.6</v>
      </c>
      <c r="F490" s="51">
        <v>12.8</v>
      </c>
      <c r="G490" s="51">
        <v>18.5</v>
      </c>
      <c r="H490" s="51">
        <v>23</v>
      </c>
      <c r="I490" s="51">
        <v>24.4</v>
      </c>
      <c r="J490" s="51">
        <v>26.1</v>
      </c>
      <c r="K490" s="51">
        <v>22.2</v>
      </c>
      <c r="L490" s="114">
        <v>16.8</v>
      </c>
      <c r="M490" s="114">
        <v>11.5</v>
      </c>
      <c r="N490" s="114">
        <v>6.7</v>
      </c>
      <c r="O490" s="136">
        <v>4.9000000000000004</v>
      </c>
    </row>
    <row r="491" spans="2:15" ht="35.25" customHeight="1" thickBot="1">
      <c r="B491" s="233"/>
      <c r="C491" s="128" t="s">
        <v>22</v>
      </c>
      <c r="D491" s="129">
        <f>D490/3.6</f>
        <v>1.5833333333333333</v>
      </c>
      <c r="E491" s="129">
        <f t="shared" ref="E491:O491" si="62">E490/3.6</f>
        <v>2.3888888888888888</v>
      </c>
      <c r="F491" s="129">
        <f t="shared" si="62"/>
        <v>3.5555555555555558</v>
      </c>
      <c r="G491" s="129">
        <f t="shared" si="62"/>
        <v>5.1388888888888884</v>
      </c>
      <c r="H491" s="129">
        <f t="shared" si="62"/>
        <v>6.3888888888888884</v>
      </c>
      <c r="I491" s="129">
        <f t="shared" si="62"/>
        <v>6.7777777777777768</v>
      </c>
      <c r="J491" s="129">
        <f t="shared" si="62"/>
        <v>7.25</v>
      </c>
      <c r="K491" s="129">
        <f t="shared" si="62"/>
        <v>6.1666666666666661</v>
      </c>
      <c r="L491" s="129">
        <f t="shared" si="62"/>
        <v>4.666666666666667</v>
      </c>
      <c r="M491" s="129">
        <f t="shared" si="62"/>
        <v>3.1944444444444442</v>
      </c>
      <c r="N491" s="129">
        <f t="shared" si="62"/>
        <v>1.8611111111111112</v>
      </c>
      <c r="O491" s="137">
        <f t="shared" si="62"/>
        <v>1.3611111111111112</v>
      </c>
    </row>
    <row r="492" spans="2:15" ht="35.25" customHeight="1" thickBot="1">
      <c r="B492" s="233"/>
      <c r="C492" s="130" t="s">
        <v>23</v>
      </c>
      <c r="D492" s="131"/>
      <c r="E492" s="131"/>
      <c r="F492" s="132"/>
      <c r="G492" s="131" t="s">
        <v>24</v>
      </c>
      <c r="H492" s="133">
        <f>(SUM(D490:O490)/12)*0.9</f>
        <v>13.59</v>
      </c>
      <c r="I492" s="126"/>
      <c r="J492" s="126" t="s">
        <v>25</v>
      </c>
      <c r="K492" s="133">
        <f>(SUM(D491:O491)/12)*0.9</f>
        <v>3.7750000000000004</v>
      </c>
      <c r="L492" s="115"/>
      <c r="M492" s="115"/>
      <c r="N492" s="115"/>
      <c r="O492" s="135"/>
    </row>
    <row r="493" spans="2:15" ht="35.25" customHeight="1" thickBot="1">
      <c r="B493" s="233"/>
    </row>
    <row r="494" spans="2:15" ht="35.25" customHeight="1" thickBot="1">
      <c r="B494" s="233">
        <v>62</v>
      </c>
      <c r="C494" s="117" t="s">
        <v>0</v>
      </c>
      <c r="D494" s="163" t="s">
        <v>126</v>
      </c>
      <c r="E494" s="164"/>
      <c r="F494" s="118" t="s">
        <v>15</v>
      </c>
      <c r="G494" s="119">
        <v>494</v>
      </c>
      <c r="H494" s="118" t="s">
        <v>16</v>
      </c>
      <c r="I494" s="119">
        <v>2289</v>
      </c>
      <c r="J494" s="120" t="s">
        <v>17</v>
      </c>
      <c r="K494" s="120"/>
      <c r="L494" s="120"/>
      <c r="M494" s="119">
        <v>7.5</v>
      </c>
      <c r="N494" s="121" t="s">
        <v>18</v>
      </c>
      <c r="O494" s="119">
        <v>183</v>
      </c>
    </row>
    <row r="495" spans="2:15" ht="35.25" customHeight="1">
      <c r="B495" s="233"/>
      <c r="C495" s="117" t="s">
        <v>19</v>
      </c>
      <c r="D495" s="122">
        <v>1</v>
      </c>
      <c r="E495" s="118">
        <v>2</v>
      </c>
      <c r="F495" s="118">
        <v>3</v>
      </c>
      <c r="G495" s="118">
        <v>4</v>
      </c>
      <c r="H495" s="118">
        <v>5</v>
      </c>
      <c r="I495" s="118">
        <v>6</v>
      </c>
      <c r="J495" s="118">
        <v>7</v>
      </c>
      <c r="K495" s="118">
        <v>8</v>
      </c>
      <c r="L495" s="121">
        <v>9</v>
      </c>
      <c r="M495" s="121">
        <v>10</v>
      </c>
      <c r="N495" s="121">
        <v>11</v>
      </c>
      <c r="O495" s="134">
        <v>12</v>
      </c>
    </row>
    <row r="496" spans="2:15" ht="35.25" customHeight="1" thickBot="1">
      <c r="B496" s="233"/>
      <c r="C496" s="123" t="s">
        <v>20</v>
      </c>
      <c r="D496" s="124">
        <v>31</v>
      </c>
      <c r="E496" s="125">
        <v>28</v>
      </c>
      <c r="F496" s="125">
        <v>31</v>
      </c>
      <c r="G496" s="126">
        <v>30</v>
      </c>
      <c r="H496" s="126">
        <v>31</v>
      </c>
      <c r="I496" s="126">
        <v>30</v>
      </c>
      <c r="J496" s="126">
        <v>31</v>
      </c>
      <c r="K496" s="126">
        <v>31</v>
      </c>
      <c r="L496" s="115">
        <v>30</v>
      </c>
      <c r="M496" s="115">
        <v>31</v>
      </c>
      <c r="N496" s="115">
        <v>30</v>
      </c>
      <c r="O496" s="135">
        <v>31</v>
      </c>
    </row>
    <row r="497" spans="2:15" ht="35.25" customHeight="1">
      <c r="B497" s="233"/>
      <c r="C497" s="127" t="s">
        <v>21</v>
      </c>
      <c r="D497" s="51">
        <v>5.5</v>
      </c>
      <c r="E497" s="51">
        <v>7.9</v>
      </c>
      <c r="F497" s="51">
        <v>12.3</v>
      </c>
      <c r="G497" s="51">
        <v>16.600000000000001</v>
      </c>
      <c r="H497" s="51">
        <v>21.4</v>
      </c>
      <c r="I497" s="51">
        <v>23.6</v>
      </c>
      <c r="J497" s="51">
        <v>25.5</v>
      </c>
      <c r="K497" s="51">
        <v>21.5</v>
      </c>
      <c r="L497" s="114">
        <v>16.100000000000001</v>
      </c>
      <c r="M497" s="114">
        <v>11.4</v>
      </c>
      <c r="N497" s="114">
        <v>6.3</v>
      </c>
      <c r="O497" s="136">
        <v>4.5999999999999996</v>
      </c>
    </row>
    <row r="498" spans="2:15" ht="35.25" customHeight="1" thickBot="1">
      <c r="B498" s="233"/>
      <c r="C498" s="128" t="s">
        <v>22</v>
      </c>
      <c r="D498" s="129">
        <f>D497/3.6</f>
        <v>1.5277777777777777</v>
      </c>
      <c r="E498" s="129">
        <f t="shared" ref="E498:O498" si="63">E497/3.6</f>
        <v>2.1944444444444446</v>
      </c>
      <c r="F498" s="129">
        <f t="shared" si="63"/>
        <v>3.416666666666667</v>
      </c>
      <c r="G498" s="129">
        <f t="shared" si="63"/>
        <v>4.6111111111111116</v>
      </c>
      <c r="H498" s="129">
        <f t="shared" si="63"/>
        <v>5.9444444444444438</v>
      </c>
      <c r="I498" s="129">
        <f t="shared" si="63"/>
        <v>6.5555555555555554</v>
      </c>
      <c r="J498" s="129">
        <f t="shared" si="63"/>
        <v>7.083333333333333</v>
      </c>
      <c r="K498" s="129">
        <f t="shared" si="63"/>
        <v>5.9722222222222223</v>
      </c>
      <c r="L498" s="129">
        <f t="shared" si="63"/>
        <v>4.4722222222222223</v>
      </c>
      <c r="M498" s="129">
        <f t="shared" si="63"/>
        <v>3.1666666666666665</v>
      </c>
      <c r="N498" s="129">
        <f t="shared" si="63"/>
        <v>1.75</v>
      </c>
      <c r="O498" s="129">
        <f t="shared" si="63"/>
        <v>1.2777777777777777</v>
      </c>
    </row>
    <row r="499" spans="2:15" ht="35.25" customHeight="1" thickBot="1">
      <c r="B499" s="233"/>
      <c r="C499" s="130" t="s">
        <v>23</v>
      </c>
      <c r="D499" s="131"/>
      <c r="E499" s="131"/>
      <c r="F499" s="132"/>
      <c r="G499" s="131" t="s">
        <v>24</v>
      </c>
      <c r="H499" s="133">
        <f>(SUM(D497:O497)/12)*0.9</f>
        <v>12.952500000000001</v>
      </c>
      <c r="I499" s="126"/>
      <c r="J499" s="126" t="s">
        <v>25</v>
      </c>
      <c r="K499" s="133">
        <f>(SUM(D498:O498)/12)*0.9</f>
        <v>3.5979166666666669</v>
      </c>
      <c r="L499" s="115"/>
      <c r="M499" s="115"/>
      <c r="N499" s="115"/>
      <c r="O499" s="135"/>
    </row>
    <row r="500" spans="2:15" ht="35.25" customHeight="1" thickBot="1">
      <c r="B500" s="233"/>
    </row>
    <row r="501" spans="2:15" ht="35.25" customHeight="1" thickBot="1">
      <c r="B501" s="233">
        <v>63</v>
      </c>
      <c r="C501" s="117" t="s">
        <v>0</v>
      </c>
      <c r="D501" s="163" t="s">
        <v>92</v>
      </c>
      <c r="E501" s="164"/>
      <c r="F501" s="118" t="s">
        <v>15</v>
      </c>
      <c r="G501" s="119">
        <v>4</v>
      </c>
      <c r="H501" s="118" t="s">
        <v>16</v>
      </c>
      <c r="I501" s="119" t="s">
        <v>140</v>
      </c>
      <c r="J501" s="120" t="s">
        <v>17</v>
      </c>
      <c r="K501" s="120"/>
      <c r="L501" s="120"/>
      <c r="M501" s="119">
        <v>9.3000000000000007</v>
      </c>
      <c r="N501" s="121" t="s">
        <v>18</v>
      </c>
      <c r="O501" s="119">
        <v>166</v>
      </c>
    </row>
    <row r="502" spans="2:15" ht="35.25" customHeight="1">
      <c r="B502" s="233"/>
      <c r="C502" s="117" t="s">
        <v>19</v>
      </c>
      <c r="D502" s="122">
        <v>1</v>
      </c>
      <c r="E502" s="118">
        <v>2</v>
      </c>
      <c r="F502" s="118">
        <v>3</v>
      </c>
      <c r="G502" s="118">
        <v>4</v>
      </c>
      <c r="H502" s="118">
        <v>5</v>
      </c>
      <c r="I502" s="118">
        <v>6</v>
      </c>
      <c r="J502" s="118">
        <v>7</v>
      </c>
      <c r="K502" s="118">
        <v>8</v>
      </c>
      <c r="L502" s="121">
        <v>9</v>
      </c>
      <c r="M502" s="121">
        <v>10</v>
      </c>
      <c r="N502" s="121">
        <v>11</v>
      </c>
      <c r="O502" s="134">
        <v>12</v>
      </c>
    </row>
    <row r="503" spans="2:15" ht="35.25" customHeight="1" thickBot="1">
      <c r="B503" s="233"/>
      <c r="C503" s="123" t="s">
        <v>20</v>
      </c>
      <c r="D503" s="124">
        <v>31</v>
      </c>
      <c r="E503" s="125">
        <v>28</v>
      </c>
      <c r="F503" s="125">
        <v>31</v>
      </c>
      <c r="G503" s="126">
        <v>30</v>
      </c>
      <c r="H503" s="126">
        <v>31</v>
      </c>
      <c r="I503" s="126">
        <v>30</v>
      </c>
      <c r="J503" s="126">
        <v>31</v>
      </c>
      <c r="K503" s="126">
        <v>31</v>
      </c>
      <c r="L503" s="115">
        <v>30</v>
      </c>
      <c r="M503" s="115">
        <v>31</v>
      </c>
      <c r="N503" s="115">
        <v>30</v>
      </c>
      <c r="O503" s="135">
        <v>31</v>
      </c>
    </row>
    <row r="504" spans="2:15" ht="35.25" customHeight="1">
      <c r="B504" s="233"/>
      <c r="C504" s="127" t="s">
        <v>21</v>
      </c>
      <c r="D504" s="51">
        <v>5.0999999999999996</v>
      </c>
      <c r="E504" s="51">
        <v>8.3000000000000007</v>
      </c>
      <c r="F504" s="51">
        <v>12.3</v>
      </c>
      <c r="G504" s="51">
        <v>17.8</v>
      </c>
      <c r="H504" s="51">
        <v>22.3</v>
      </c>
      <c r="I504" s="51">
        <v>24.4</v>
      </c>
      <c r="J504" s="51">
        <v>26</v>
      </c>
      <c r="K504" s="51">
        <v>22</v>
      </c>
      <c r="L504" s="114" t="s">
        <v>123</v>
      </c>
      <c r="M504" s="114">
        <v>11.2</v>
      </c>
      <c r="N504" s="114">
        <v>6.1</v>
      </c>
      <c r="O504" s="136">
        <v>4.7</v>
      </c>
    </row>
    <row r="505" spans="2:15" ht="35.25" customHeight="1" thickBot="1">
      <c r="B505" s="233"/>
      <c r="C505" s="128" t="s">
        <v>22</v>
      </c>
      <c r="D505" s="129">
        <f>D504/3.6</f>
        <v>1.4166666666666665</v>
      </c>
      <c r="E505" s="129">
        <f t="shared" ref="E505:O505" si="64">E504/3.6</f>
        <v>2.3055555555555558</v>
      </c>
      <c r="F505" s="129">
        <f t="shared" si="64"/>
        <v>3.416666666666667</v>
      </c>
      <c r="G505" s="129">
        <f t="shared" si="64"/>
        <v>4.9444444444444446</v>
      </c>
      <c r="H505" s="129">
        <f t="shared" si="64"/>
        <v>6.1944444444444446</v>
      </c>
      <c r="I505" s="129">
        <f t="shared" si="64"/>
        <v>6.7777777777777768</v>
      </c>
      <c r="J505" s="129">
        <f t="shared" si="64"/>
        <v>7.2222222222222223</v>
      </c>
      <c r="K505" s="129">
        <f t="shared" si="64"/>
        <v>6.1111111111111107</v>
      </c>
      <c r="L505" s="129" t="e">
        <f t="shared" si="64"/>
        <v>#VALUE!</v>
      </c>
      <c r="M505" s="129">
        <f t="shared" si="64"/>
        <v>3.1111111111111107</v>
      </c>
      <c r="N505" s="129">
        <f t="shared" si="64"/>
        <v>1.6944444444444442</v>
      </c>
      <c r="O505" s="129">
        <f t="shared" si="64"/>
        <v>1.3055555555555556</v>
      </c>
    </row>
    <row r="506" spans="2:15" ht="35.25" customHeight="1" thickBot="1">
      <c r="B506" s="233"/>
      <c r="C506" s="130" t="s">
        <v>23</v>
      </c>
      <c r="D506" s="131"/>
      <c r="E506" s="131"/>
      <c r="F506" s="132"/>
      <c r="G506" s="131" t="s">
        <v>24</v>
      </c>
      <c r="H506" s="133">
        <f>(SUM(D504:O504)/12)*0.9</f>
        <v>12.014999999999997</v>
      </c>
      <c r="I506" s="126"/>
      <c r="J506" s="126" t="s">
        <v>25</v>
      </c>
      <c r="K506" s="133" t="e">
        <f>(SUM(D505:O505)/12)*0.9</f>
        <v>#VALUE!</v>
      </c>
      <c r="L506" s="115"/>
      <c r="M506" s="115"/>
      <c r="N506" s="115"/>
      <c r="O506" s="135"/>
    </row>
    <row r="507" spans="2:15" ht="35.25" customHeight="1" thickBot="1">
      <c r="B507" s="233"/>
    </row>
    <row r="508" spans="2:15" ht="35.25" customHeight="1" thickBot="1">
      <c r="B508" s="233">
        <v>64</v>
      </c>
      <c r="C508" s="117" t="s">
        <v>0</v>
      </c>
      <c r="D508" s="163" t="s">
        <v>93</v>
      </c>
      <c r="E508" s="164"/>
      <c r="F508" s="118" t="s">
        <v>15</v>
      </c>
      <c r="G508" s="119">
        <v>24</v>
      </c>
      <c r="H508" s="118" t="s">
        <v>16</v>
      </c>
      <c r="I508" s="119">
        <v>2459</v>
      </c>
      <c r="J508" s="120" t="s">
        <v>17</v>
      </c>
      <c r="K508" s="120"/>
      <c r="L508" s="120"/>
      <c r="M508" s="119">
        <v>6.5</v>
      </c>
      <c r="N508" s="121" t="s">
        <v>18</v>
      </c>
      <c r="O508" s="119">
        <v>183</v>
      </c>
    </row>
    <row r="509" spans="2:15" ht="35.25" customHeight="1">
      <c r="B509" s="233"/>
      <c r="C509" s="117" t="s">
        <v>19</v>
      </c>
      <c r="D509" s="122">
        <v>1</v>
      </c>
      <c r="E509" s="118">
        <v>2</v>
      </c>
      <c r="F509" s="118">
        <v>3</v>
      </c>
      <c r="G509" s="118">
        <v>4</v>
      </c>
      <c r="H509" s="118">
        <v>5</v>
      </c>
      <c r="I509" s="118">
        <v>6</v>
      </c>
      <c r="J509" s="118">
        <v>7</v>
      </c>
      <c r="K509" s="118">
        <v>8</v>
      </c>
      <c r="L509" s="121">
        <v>9</v>
      </c>
      <c r="M509" s="121">
        <v>10</v>
      </c>
      <c r="N509" s="121">
        <v>11</v>
      </c>
      <c r="O509" s="134">
        <v>12</v>
      </c>
    </row>
    <row r="510" spans="2:15" ht="35.25" customHeight="1" thickBot="1">
      <c r="B510" s="233"/>
      <c r="C510" s="123" t="s">
        <v>20</v>
      </c>
      <c r="D510" s="124">
        <v>31</v>
      </c>
      <c r="E510" s="125">
        <v>28</v>
      </c>
      <c r="F510" s="125">
        <v>31</v>
      </c>
      <c r="G510" s="126">
        <v>30</v>
      </c>
      <c r="H510" s="126">
        <v>31</v>
      </c>
      <c r="I510" s="126">
        <v>30</v>
      </c>
      <c r="J510" s="126">
        <v>31</v>
      </c>
      <c r="K510" s="126">
        <v>31</v>
      </c>
      <c r="L510" s="115">
        <v>30</v>
      </c>
      <c r="M510" s="115">
        <v>31</v>
      </c>
      <c r="N510" s="115">
        <v>30</v>
      </c>
      <c r="O510" s="135">
        <v>31</v>
      </c>
    </row>
    <row r="511" spans="2:15" ht="35.25" customHeight="1">
      <c r="B511" s="233"/>
      <c r="C511" s="127" t="s">
        <v>21</v>
      </c>
      <c r="D511" s="51">
        <v>4.5</v>
      </c>
      <c r="E511" s="51">
        <v>7.5</v>
      </c>
      <c r="F511" s="51">
        <v>11.4</v>
      </c>
      <c r="G511" s="51">
        <v>13</v>
      </c>
      <c r="H511" s="51">
        <v>18.899999999999999</v>
      </c>
      <c r="I511" s="51">
        <v>21.1</v>
      </c>
      <c r="J511" s="51">
        <v>22</v>
      </c>
      <c r="K511" s="51">
        <v>19.600000000000001</v>
      </c>
      <c r="L511" s="114">
        <v>14.4</v>
      </c>
      <c r="M511" s="114">
        <v>9.4</v>
      </c>
      <c r="N511" s="114">
        <v>4.7</v>
      </c>
      <c r="O511" s="136">
        <v>3.9</v>
      </c>
    </row>
    <row r="512" spans="2:15" ht="35.25" customHeight="1" thickBot="1">
      <c r="B512" s="233"/>
      <c r="C512" s="128" t="s">
        <v>22</v>
      </c>
      <c r="D512" s="129">
        <f>D511/3.6</f>
        <v>1.25</v>
      </c>
      <c r="E512" s="129">
        <f t="shared" ref="E512:O512" si="65">E511/3.6</f>
        <v>2.0833333333333335</v>
      </c>
      <c r="F512" s="129">
        <f t="shared" si="65"/>
        <v>3.1666666666666665</v>
      </c>
      <c r="G512" s="129">
        <f t="shared" si="65"/>
        <v>3.6111111111111112</v>
      </c>
      <c r="H512" s="129">
        <f t="shared" si="65"/>
        <v>5.2499999999999991</v>
      </c>
      <c r="I512" s="129">
        <f t="shared" si="65"/>
        <v>5.8611111111111116</v>
      </c>
      <c r="J512" s="129">
        <f t="shared" si="65"/>
        <v>6.1111111111111107</v>
      </c>
      <c r="K512" s="129">
        <f t="shared" si="65"/>
        <v>5.4444444444444446</v>
      </c>
      <c r="L512" s="129">
        <f t="shared" si="65"/>
        <v>4</v>
      </c>
      <c r="M512" s="129">
        <f t="shared" si="65"/>
        <v>2.6111111111111112</v>
      </c>
      <c r="N512" s="129">
        <f t="shared" si="65"/>
        <v>1.3055555555555556</v>
      </c>
      <c r="O512" s="129">
        <f t="shared" si="65"/>
        <v>1.0833333333333333</v>
      </c>
    </row>
    <row r="513" spans="2:15" ht="35.25" customHeight="1" thickBot="1">
      <c r="B513" s="233"/>
      <c r="C513" s="130" t="s">
        <v>23</v>
      </c>
      <c r="D513" s="131"/>
      <c r="E513" s="131"/>
      <c r="F513" s="132"/>
      <c r="G513" s="131" t="s">
        <v>24</v>
      </c>
      <c r="H513" s="133">
        <f>(SUM(D511:O511)/12)*0.9</f>
        <v>11.28</v>
      </c>
      <c r="I513" s="126"/>
      <c r="J513" s="126" t="s">
        <v>25</v>
      </c>
      <c r="K513" s="133">
        <f>(SUM(D512:O512)/12)*0.9</f>
        <v>3.1333333333333342</v>
      </c>
      <c r="L513" s="115"/>
      <c r="M513" s="115"/>
      <c r="N513" s="115"/>
      <c r="O513" s="135"/>
    </row>
    <row r="520" spans="2:15" ht="35.25" customHeight="1" thickBot="1">
      <c r="B520" s="233"/>
    </row>
    <row r="521" spans="2:15" ht="35.25" customHeight="1" thickBot="1">
      <c r="B521" s="233">
        <v>66</v>
      </c>
      <c r="C521" s="117" t="s">
        <v>0</v>
      </c>
      <c r="D521" s="163" t="s">
        <v>94</v>
      </c>
      <c r="E521" s="164"/>
      <c r="F521" s="118" t="s">
        <v>15</v>
      </c>
      <c r="G521" s="119">
        <v>57</v>
      </c>
      <c r="H521" s="118" t="s">
        <v>16</v>
      </c>
      <c r="I521" s="119">
        <v>2502</v>
      </c>
      <c r="J521" s="120" t="s">
        <v>17</v>
      </c>
      <c r="K521" s="120"/>
      <c r="L521" s="120"/>
      <c r="M521" s="119">
        <v>6.4</v>
      </c>
      <c r="N521" s="121" t="s">
        <v>18</v>
      </c>
      <c r="O521" s="119">
        <v>183</v>
      </c>
    </row>
    <row r="522" spans="2:15" ht="35.25" customHeight="1">
      <c r="B522" s="233"/>
      <c r="C522" s="117" t="s">
        <v>19</v>
      </c>
      <c r="D522" s="122">
        <v>1</v>
      </c>
      <c r="E522" s="118">
        <v>2</v>
      </c>
      <c r="F522" s="118">
        <v>3</v>
      </c>
      <c r="G522" s="118">
        <v>4</v>
      </c>
      <c r="H522" s="118">
        <v>5</v>
      </c>
      <c r="I522" s="118">
        <v>6</v>
      </c>
      <c r="J522" s="118">
        <v>7</v>
      </c>
      <c r="K522" s="118">
        <v>8</v>
      </c>
      <c r="L522" s="121">
        <v>9</v>
      </c>
      <c r="M522" s="121">
        <v>10</v>
      </c>
      <c r="N522" s="121">
        <v>11</v>
      </c>
      <c r="O522" s="134">
        <v>12</v>
      </c>
    </row>
    <row r="523" spans="2:15" ht="35.25" customHeight="1" thickBot="1">
      <c r="B523" s="233"/>
      <c r="C523" s="123" t="s">
        <v>20</v>
      </c>
      <c r="D523" s="124">
        <v>31</v>
      </c>
      <c r="E523" s="125">
        <v>28</v>
      </c>
      <c r="F523" s="125">
        <v>31</v>
      </c>
      <c r="G523" s="126">
        <v>30</v>
      </c>
      <c r="H523" s="126">
        <v>31</v>
      </c>
      <c r="I523" s="126">
        <v>30</v>
      </c>
      <c r="J523" s="126">
        <v>31</v>
      </c>
      <c r="K523" s="126">
        <v>31</v>
      </c>
      <c r="L523" s="115">
        <v>30</v>
      </c>
      <c r="M523" s="115">
        <v>31</v>
      </c>
      <c r="N523" s="115">
        <v>30</v>
      </c>
      <c r="O523" s="135">
        <v>31</v>
      </c>
    </row>
    <row r="524" spans="2:15" ht="35.25" customHeight="1">
      <c r="B524" s="233"/>
      <c r="C524" s="127" t="s">
        <v>21</v>
      </c>
      <c r="D524" s="51">
        <v>4.3</v>
      </c>
      <c r="E524" s="51">
        <v>7.7</v>
      </c>
      <c r="F524" s="51">
        <v>13</v>
      </c>
      <c r="G524" s="51">
        <v>18.3</v>
      </c>
      <c r="H524" s="51">
        <v>21.5</v>
      </c>
      <c r="I524" s="51">
        <v>24.8</v>
      </c>
      <c r="J524" s="51">
        <v>26.3</v>
      </c>
      <c r="K524" s="51">
        <v>21.8</v>
      </c>
      <c r="L524" s="114">
        <v>16.899999999999999</v>
      </c>
      <c r="M524" s="114">
        <v>10</v>
      </c>
      <c r="N524" s="114">
        <v>5.2</v>
      </c>
      <c r="O524" s="136">
        <v>3.7</v>
      </c>
    </row>
    <row r="525" spans="2:15" ht="35.25" customHeight="1" thickBot="1">
      <c r="B525" s="233"/>
      <c r="C525" s="128" t="s">
        <v>22</v>
      </c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37"/>
    </row>
    <row r="526" spans="2:15" ht="35.25" customHeight="1" thickBot="1">
      <c r="B526" s="233"/>
      <c r="C526" s="130" t="s">
        <v>23</v>
      </c>
      <c r="D526" s="131"/>
      <c r="E526" s="131"/>
      <c r="F526" s="132"/>
      <c r="G526" s="131" t="s">
        <v>24</v>
      </c>
      <c r="H526" s="133">
        <f>(SUM(D524:O524)/12)*0.9</f>
        <v>13.012499999999998</v>
      </c>
      <c r="I526" s="126"/>
      <c r="J526" s="126" t="s">
        <v>25</v>
      </c>
      <c r="K526" s="133">
        <f>(SUM(D525:O525)/12)*0.9</f>
        <v>0</v>
      </c>
      <c r="L526" s="115"/>
      <c r="M526" s="115"/>
      <c r="N526" s="115"/>
      <c r="O526" s="135"/>
    </row>
    <row r="527" spans="2:15" ht="35.25" customHeight="1" thickBot="1">
      <c r="B527" s="233"/>
    </row>
    <row r="528" spans="2:15" ht="35.25" customHeight="1" thickBot="1">
      <c r="B528" s="233">
        <v>67</v>
      </c>
      <c r="C528" s="117" t="s">
        <v>0</v>
      </c>
      <c r="D528" s="163" t="s">
        <v>127</v>
      </c>
      <c r="E528" s="164"/>
      <c r="F528" s="118" t="s">
        <v>15</v>
      </c>
      <c r="G528" s="119">
        <v>4</v>
      </c>
      <c r="H528" s="118" t="s">
        <v>16</v>
      </c>
      <c r="I528" s="119">
        <v>1718</v>
      </c>
      <c r="J528" s="120" t="s">
        <v>17</v>
      </c>
      <c r="K528" s="120"/>
      <c r="L528" s="120"/>
      <c r="M528" s="119">
        <v>9.9</v>
      </c>
      <c r="N528" s="121" t="s">
        <v>18</v>
      </c>
      <c r="O528" s="119">
        <v>166</v>
      </c>
    </row>
    <row r="529" spans="2:15" ht="35.25" customHeight="1">
      <c r="B529" s="233"/>
      <c r="C529" s="117" t="s">
        <v>19</v>
      </c>
      <c r="D529" s="122">
        <v>1</v>
      </c>
      <c r="E529" s="118">
        <v>2</v>
      </c>
      <c r="F529" s="118">
        <v>3</v>
      </c>
      <c r="G529" s="118">
        <v>4</v>
      </c>
      <c r="H529" s="118">
        <v>5</v>
      </c>
      <c r="I529" s="118">
        <v>6</v>
      </c>
      <c r="J529" s="118">
        <v>7</v>
      </c>
      <c r="K529" s="118">
        <v>8</v>
      </c>
      <c r="L529" s="121">
        <v>9</v>
      </c>
      <c r="M529" s="121">
        <v>10</v>
      </c>
      <c r="N529" s="121">
        <v>11</v>
      </c>
      <c r="O529" s="134">
        <v>12</v>
      </c>
    </row>
    <row r="530" spans="2:15" ht="35.25" customHeight="1" thickBot="1">
      <c r="B530" s="233"/>
      <c r="C530" s="123" t="s">
        <v>20</v>
      </c>
      <c r="D530" s="124">
        <v>31</v>
      </c>
      <c r="E530" s="125">
        <v>28</v>
      </c>
      <c r="F530" s="125">
        <v>31</v>
      </c>
      <c r="G530" s="126">
        <v>30</v>
      </c>
      <c r="H530" s="126">
        <v>31</v>
      </c>
      <c r="I530" s="126">
        <v>30</v>
      </c>
      <c r="J530" s="126">
        <v>31</v>
      </c>
      <c r="K530" s="126">
        <v>31</v>
      </c>
      <c r="L530" s="115">
        <v>30</v>
      </c>
      <c r="M530" s="115">
        <v>31</v>
      </c>
      <c r="N530" s="115">
        <v>30</v>
      </c>
      <c r="O530" s="135">
        <v>31</v>
      </c>
    </row>
    <row r="531" spans="2:15" ht="35.25" customHeight="1">
      <c r="B531" s="233"/>
      <c r="C531" s="127" t="s">
        <v>21</v>
      </c>
      <c r="D531" s="51">
        <v>4</v>
      </c>
      <c r="E531" s="51">
        <v>8</v>
      </c>
      <c r="F531" s="51">
        <v>12.1</v>
      </c>
      <c r="G531" s="51">
        <v>17.399999999999999</v>
      </c>
      <c r="H531" s="51">
        <v>21.2</v>
      </c>
      <c r="I531" s="51">
        <v>23</v>
      </c>
      <c r="J531" s="51">
        <v>25.4</v>
      </c>
      <c r="K531" s="51">
        <v>19.8</v>
      </c>
      <c r="L531" s="114">
        <v>15.6</v>
      </c>
      <c r="M531" s="114">
        <v>6.7</v>
      </c>
      <c r="N531" s="114">
        <v>5.4</v>
      </c>
      <c r="O531" s="136">
        <v>3.9</v>
      </c>
    </row>
    <row r="532" spans="2:15" ht="35.25" customHeight="1" thickBot="1">
      <c r="B532" s="233"/>
      <c r="C532" s="128" t="s">
        <v>22</v>
      </c>
      <c r="D532" s="129">
        <f>D531/3.6</f>
        <v>1.1111111111111112</v>
      </c>
      <c r="E532" s="129">
        <f t="shared" ref="E532:O532" si="66">E531/3.6</f>
        <v>2.2222222222222223</v>
      </c>
      <c r="F532" s="129">
        <f t="shared" si="66"/>
        <v>3.3611111111111107</v>
      </c>
      <c r="G532" s="129">
        <f t="shared" si="66"/>
        <v>4.833333333333333</v>
      </c>
      <c r="H532" s="129">
        <f t="shared" si="66"/>
        <v>5.8888888888888884</v>
      </c>
      <c r="I532" s="129">
        <f t="shared" si="66"/>
        <v>6.3888888888888884</v>
      </c>
      <c r="J532" s="129">
        <f t="shared" si="66"/>
        <v>7.0555555555555554</v>
      </c>
      <c r="K532" s="129">
        <f t="shared" si="66"/>
        <v>5.5</v>
      </c>
      <c r="L532" s="129">
        <f t="shared" si="66"/>
        <v>4.333333333333333</v>
      </c>
      <c r="M532" s="129">
        <f t="shared" si="66"/>
        <v>1.8611111111111112</v>
      </c>
      <c r="N532" s="129">
        <f t="shared" si="66"/>
        <v>1.5</v>
      </c>
      <c r="O532" s="129">
        <f t="shared" si="66"/>
        <v>1.0833333333333333</v>
      </c>
    </row>
    <row r="533" spans="2:15" ht="35.25" customHeight="1" thickBot="1">
      <c r="B533" s="233"/>
      <c r="C533" s="130" t="s">
        <v>23</v>
      </c>
      <c r="D533" s="131" t="s">
        <v>88</v>
      </c>
      <c r="E533" s="131" t="s">
        <v>89</v>
      </c>
      <c r="F533" s="197">
        <f>(D532+E532+F532+G532+M532+N532+O532)/6</f>
        <v>2.6620370370370372</v>
      </c>
      <c r="G533" s="131" t="s">
        <v>24</v>
      </c>
      <c r="H533" s="133">
        <f>(SUM(D531:O531)/12)*0.9</f>
        <v>12.1875</v>
      </c>
      <c r="I533" s="126"/>
      <c r="J533" s="126" t="s">
        <v>25</v>
      </c>
      <c r="K533" s="133">
        <f>(SUM(D532:O532)/12)*0.9</f>
        <v>3.3854166666666674</v>
      </c>
      <c r="L533" s="115"/>
      <c r="M533" s="115" t="s">
        <v>90</v>
      </c>
      <c r="N533" s="115" t="s">
        <v>91</v>
      </c>
      <c r="O533" s="198">
        <f>(G532+H532+I532+J532+K532+L532)/6</f>
        <v>5.666666666666667</v>
      </c>
    </row>
    <row r="534" spans="2:15" ht="35.25" customHeight="1" thickBot="1">
      <c r="B534" s="233"/>
    </row>
    <row r="535" spans="2:15" ht="35.25" customHeight="1" thickBot="1">
      <c r="B535" s="233">
        <v>68</v>
      </c>
      <c r="C535" s="117" t="s">
        <v>0</v>
      </c>
      <c r="D535" s="163" t="s">
        <v>128</v>
      </c>
      <c r="E535" s="164"/>
      <c r="F535" s="118" t="s">
        <v>15</v>
      </c>
      <c r="G535" s="119">
        <v>67</v>
      </c>
      <c r="H535" s="118" t="s">
        <v>16</v>
      </c>
      <c r="I535" s="119">
        <v>1885</v>
      </c>
      <c r="J535" s="120" t="s">
        <v>17</v>
      </c>
      <c r="K535" s="120"/>
      <c r="L535" s="120"/>
      <c r="M535" s="119">
        <v>8.1999999999999993</v>
      </c>
      <c r="N535" s="121" t="s">
        <v>18</v>
      </c>
      <c r="O535" s="119">
        <v>166</v>
      </c>
    </row>
    <row r="536" spans="2:15" ht="35.25" customHeight="1">
      <c r="B536" s="233"/>
      <c r="C536" s="117" t="s">
        <v>19</v>
      </c>
      <c r="D536" s="122">
        <v>1</v>
      </c>
      <c r="E536" s="118">
        <v>2</v>
      </c>
      <c r="F536" s="118">
        <v>3</v>
      </c>
      <c r="G536" s="118">
        <v>4</v>
      </c>
      <c r="H536" s="118">
        <v>5</v>
      </c>
      <c r="I536" s="118">
        <v>6</v>
      </c>
      <c r="J536" s="118">
        <v>7</v>
      </c>
      <c r="K536" s="118">
        <v>8</v>
      </c>
      <c r="L536" s="121">
        <v>9</v>
      </c>
      <c r="M536" s="121">
        <v>10</v>
      </c>
      <c r="N536" s="121">
        <v>11</v>
      </c>
      <c r="O536" s="134">
        <v>12</v>
      </c>
    </row>
    <row r="537" spans="2:15" ht="35.25" customHeight="1" thickBot="1">
      <c r="B537" s="233"/>
      <c r="C537" s="123" t="s">
        <v>20</v>
      </c>
      <c r="D537" s="124">
        <v>31</v>
      </c>
      <c r="E537" s="125">
        <v>28</v>
      </c>
      <c r="F537" s="125">
        <v>31</v>
      </c>
      <c r="G537" s="126">
        <v>30</v>
      </c>
      <c r="H537" s="126">
        <v>31</v>
      </c>
      <c r="I537" s="126">
        <v>30</v>
      </c>
      <c r="J537" s="126">
        <v>31</v>
      </c>
      <c r="K537" s="126">
        <v>31</v>
      </c>
      <c r="L537" s="115">
        <v>30</v>
      </c>
      <c r="M537" s="115">
        <v>31</v>
      </c>
      <c r="N537" s="115">
        <v>30</v>
      </c>
      <c r="O537" s="135">
        <v>31</v>
      </c>
    </row>
    <row r="538" spans="2:15" ht="35.25" customHeight="1">
      <c r="B538" s="233"/>
      <c r="C538" s="127" t="s">
        <v>21</v>
      </c>
      <c r="D538" s="51">
        <v>5.7</v>
      </c>
      <c r="E538" s="51">
        <v>8.6</v>
      </c>
      <c r="F538" s="51">
        <v>12.8</v>
      </c>
      <c r="G538" s="51">
        <v>19.5</v>
      </c>
      <c r="H538" s="51">
        <v>23</v>
      </c>
      <c r="I538" s="51">
        <v>24.4</v>
      </c>
      <c r="J538" s="51">
        <v>26.1</v>
      </c>
      <c r="K538" s="51">
        <v>22.2</v>
      </c>
      <c r="L538" s="114">
        <v>16.8</v>
      </c>
      <c r="M538" s="114">
        <v>11.5</v>
      </c>
      <c r="N538" s="114">
        <v>6.7</v>
      </c>
      <c r="O538" s="136">
        <v>4.9000000000000004</v>
      </c>
    </row>
    <row r="539" spans="2:15" ht="35.25" customHeight="1" thickBot="1">
      <c r="B539" s="212"/>
      <c r="C539" s="128" t="s">
        <v>22</v>
      </c>
      <c r="D539" s="129">
        <f>D538/3.6</f>
        <v>1.5833333333333333</v>
      </c>
      <c r="E539" s="129">
        <f t="shared" ref="E539:O539" si="67">E538/3.6</f>
        <v>2.3888888888888888</v>
      </c>
      <c r="F539" s="129">
        <f t="shared" si="67"/>
        <v>3.5555555555555558</v>
      </c>
      <c r="G539" s="129">
        <f t="shared" si="67"/>
        <v>5.416666666666667</v>
      </c>
      <c r="H539" s="129">
        <f t="shared" si="67"/>
        <v>6.3888888888888884</v>
      </c>
      <c r="I539" s="129">
        <f t="shared" si="67"/>
        <v>6.7777777777777768</v>
      </c>
      <c r="J539" s="129">
        <f t="shared" si="67"/>
        <v>7.25</v>
      </c>
      <c r="K539" s="129">
        <f t="shared" si="67"/>
        <v>6.1666666666666661</v>
      </c>
      <c r="L539" s="129">
        <f t="shared" si="67"/>
        <v>4.666666666666667</v>
      </c>
      <c r="M539" s="129">
        <f t="shared" si="67"/>
        <v>3.1944444444444442</v>
      </c>
      <c r="N539" s="129">
        <f t="shared" si="67"/>
        <v>1.8611111111111112</v>
      </c>
      <c r="O539" s="129">
        <f t="shared" si="67"/>
        <v>1.3611111111111112</v>
      </c>
    </row>
    <row r="540" spans="2:15" ht="35.25" customHeight="1" thickBot="1">
      <c r="B540" s="212"/>
      <c r="C540" s="130" t="s">
        <v>23</v>
      </c>
      <c r="D540" s="131"/>
      <c r="E540" s="131"/>
      <c r="F540" s="132"/>
      <c r="G540" s="131" t="s">
        <v>24</v>
      </c>
      <c r="H540" s="133">
        <f>(SUM(D538:O538)/12)*0.9</f>
        <v>13.664999999999999</v>
      </c>
      <c r="I540" s="126"/>
      <c r="J540" s="126" t="s">
        <v>25</v>
      </c>
      <c r="K540" s="133">
        <f>(SUM(D539:O539)/12)*0.9</f>
        <v>3.7958333333333334</v>
      </c>
      <c r="L540" s="115"/>
      <c r="M540" s="115"/>
      <c r="N540" s="115"/>
      <c r="O540" s="135"/>
    </row>
    <row r="541" spans="2:15" ht="35.25" customHeight="1" thickBot="1">
      <c r="B541" s="212"/>
    </row>
    <row r="542" spans="2:15" ht="35.25" customHeight="1" thickBot="1">
      <c r="B542" s="212">
        <v>69</v>
      </c>
      <c r="C542" s="117" t="s">
        <v>0</v>
      </c>
      <c r="D542" s="163" t="s">
        <v>95</v>
      </c>
      <c r="E542" s="164"/>
      <c r="F542" s="118" t="s">
        <v>15</v>
      </c>
      <c r="G542" s="119">
        <v>77</v>
      </c>
      <c r="H542" s="118" t="s">
        <v>16</v>
      </c>
      <c r="I542" s="119">
        <v>2633</v>
      </c>
      <c r="J542" s="120" t="s">
        <v>17</v>
      </c>
      <c r="K542" s="120"/>
      <c r="L542" s="120"/>
      <c r="M542" s="119">
        <v>5.8</v>
      </c>
      <c r="N542" s="121" t="s">
        <v>18</v>
      </c>
      <c r="O542" s="119">
        <v>183</v>
      </c>
    </row>
    <row r="543" spans="2:15" ht="35.25" customHeight="1">
      <c r="B543" s="212"/>
      <c r="C543" s="117" t="s">
        <v>19</v>
      </c>
      <c r="D543" s="122">
        <v>1</v>
      </c>
      <c r="E543" s="118">
        <v>2</v>
      </c>
      <c r="F543" s="118">
        <v>3</v>
      </c>
      <c r="G543" s="118">
        <v>4</v>
      </c>
      <c r="H543" s="118">
        <v>5</v>
      </c>
      <c r="I543" s="118">
        <v>6</v>
      </c>
      <c r="J543" s="118">
        <v>7</v>
      </c>
      <c r="K543" s="118">
        <v>8</v>
      </c>
      <c r="L543" s="121">
        <v>9</v>
      </c>
      <c r="M543" s="121">
        <v>10</v>
      </c>
      <c r="N543" s="121">
        <v>11</v>
      </c>
      <c r="O543" s="134">
        <v>12</v>
      </c>
    </row>
    <row r="544" spans="2:15" ht="35.25" customHeight="1" thickBot="1">
      <c r="B544" s="212"/>
      <c r="C544" s="123" t="s">
        <v>20</v>
      </c>
      <c r="D544" s="124">
        <v>31</v>
      </c>
      <c r="E544" s="125">
        <v>28</v>
      </c>
      <c r="F544" s="125">
        <v>31</v>
      </c>
      <c r="G544" s="126">
        <v>30</v>
      </c>
      <c r="H544" s="126">
        <v>31</v>
      </c>
      <c r="I544" s="126">
        <v>30</v>
      </c>
      <c r="J544" s="126">
        <v>31</v>
      </c>
      <c r="K544" s="126">
        <v>31</v>
      </c>
      <c r="L544" s="115">
        <v>30</v>
      </c>
      <c r="M544" s="115">
        <v>31</v>
      </c>
      <c r="N544" s="115">
        <v>30</v>
      </c>
      <c r="O544" s="135">
        <v>31</v>
      </c>
    </row>
    <row r="545" spans="2:15" ht="35.25" customHeight="1">
      <c r="B545" s="212"/>
      <c r="C545" s="127" t="s">
        <v>21</v>
      </c>
      <c r="D545" s="51">
        <v>4.7</v>
      </c>
      <c r="E545" s="51">
        <v>6.5</v>
      </c>
      <c r="F545" s="51">
        <v>11.1</v>
      </c>
      <c r="G545" s="51">
        <v>16.3</v>
      </c>
      <c r="H545" s="51">
        <v>20.100000000000001</v>
      </c>
      <c r="I545" s="51">
        <v>23.7</v>
      </c>
      <c r="J545" s="51">
        <v>24.8</v>
      </c>
      <c r="K545" s="51">
        <v>19.899999999999999</v>
      </c>
      <c r="L545" s="114">
        <v>13.7</v>
      </c>
      <c r="M545" s="114">
        <v>8</v>
      </c>
      <c r="N545" s="114">
        <v>4.3</v>
      </c>
      <c r="O545" s="136">
        <v>3.2</v>
      </c>
    </row>
    <row r="546" spans="2:15" ht="35.25" customHeight="1" thickBot="1">
      <c r="B546" s="212"/>
      <c r="C546" s="128" t="s">
        <v>22</v>
      </c>
      <c r="D546" s="129">
        <f>D545/3.6</f>
        <v>1.3055555555555556</v>
      </c>
      <c r="E546" s="129">
        <f t="shared" ref="E546:O546" si="68">E545/3.6</f>
        <v>1.8055555555555556</v>
      </c>
      <c r="F546" s="129">
        <f t="shared" si="68"/>
        <v>3.083333333333333</v>
      </c>
      <c r="G546" s="129">
        <f t="shared" si="68"/>
        <v>4.5277777777777777</v>
      </c>
      <c r="H546" s="129">
        <f t="shared" si="68"/>
        <v>5.5833333333333339</v>
      </c>
      <c r="I546" s="129">
        <f t="shared" si="68"/>
        <v>6.583333333333333</v>
      </c>
      <c r="J546" s="129">
        <f t="shared" si="68"/>
        <v>6.8888888888888893</v>
      </c>
      <c r="K546" s="129">
        <f t="shared" si="68"/>
        <v>5.5277777777777777</v>
      </c>
      <c r="L546" s="129">
        <f t="shared" si="68"/>
        <v>3.8055555555555554</v>
      </c>
      <c r="M546" s="129">
        <f t="shared" si="68"/>
        <v>2.2222222222222223</v>
      </c>
      <c r="N546" s="129">
        <f t="shared" si="68"/>
        <v>1.1944444444444444</v>
      </c>
      <c r="O546" s="129">
        <f t="shared" si="68"/>
        <v>0.88888888888888895</v>
      </c>
    </row>
    <row r="547" spans="2:15" ht="35.25" customHeight="1" thickBot="1">
      <c r="B547" s="212"/>
      <c r="C547" s="130" t="s">
        <v>23</v>
      </c>
      <c r="D547" s="131"/>
      <c r="E547" s="131"/>
      <c r="F547" s="132"/>
      <c r="G547" s="131" t="s">
        <v>24</v>
      </c>
      <c r="H547" s="133">
        <f>(SUM(D545:O545)/12)*0.9</f>
        <v>11.722499999999998</v>
      </c>
      <c r="I547" s="126"/>
      <c r="J547" s="126" t="s">
        <v>25</v>
      </c>
      <c r="K547" s="133">
        <f>(SUM(D546:O546)/12)*0.9</f>
        <v>3.2562500000000001</v>
      </c>
      <c r="L547" s="115"/>
      <c r="M547" s="115"/>
      <c r="N547" s="115"/>
      <c r="O547" s="135"/>
    </row>
    <row r="548" spans="2:15" ht="35.25" customHeight="1" thickBot="1">
      <c r="B548" s="212"/>
    </row>
    <row r="549" spans="2:15" ht="35.25" customHeight="1" thickBot="1">
      <c r="B549" s="212">
        <v>70</v>
      </c>
      <c r="C549" s="117" t="s">
        <v>0</v>
      </c>
      <c r="D549" s="163" t="s">
        <v>97</v>
      </c>
      <c r="E549" s="164"/>
      <c r="F549" s="118" t="s">
        <v>15</v>
      </c>
      <c r="G549" s="119">
        <v>819</v>
      </c>
      <c r="H549" s="118" t="s">
        <v>16</v>
      </c>
      <c r="I549" s="119">
        <v>2472</v>
      </c>
      <c r="J549" s="120" t="s">
        <v>17</v>
      </c>
      <c r="K549" s="120"/>
      <c r="L549" s="120"/>
      <c r="M549" s="119">
        <v>5.7</v>
      </c>
      <c r="N549" s="121" t="s">
        <v>18</v>
      </c>
      <c r="O549" s="119">
        <v>183</v>
      </c>
    </row>
    <row r="550" spans="2:15" ht="35.25" customHeight="1">
      <c r="B550" s="212"/>
      <c r="C550" s="117" t="s">
        <v>19</v>
      </c>
      <c r="D550" s="122">
        <v>1</v>
      </c>
      <c r="E550" s="118">
        <v>2</v>
      </c>
      <c r="F550" s="118">
        <v>3</v>
      </c>
      <c r="G550" s="118">
        <v>4</v>
      </c>
      <c r="H550" s="118">
        <v>5</v>
      </c>
      <c r="I550" s="118">
        <v>6</v>
      </c>
      <c r="J550" s="118">
        <v>7</v>
      </c>
      <c r="K550" s="118">
        <v>8</v>
      </c>
      <c r="L550" s="121">
        <v>9</v>
      </c>
      <c r="M550" s="121">
        <v>10</v>
      </c>
      <c r="N550" s="121">
        <v>11</v>
      </c>
      <c r="O550" s="134">
        <v>12</v>
      </c>
    </row>
    <row r="551" spans="2:15" ht="35.25" customHeight="1" thickBot="1">
      <c r="B551" s="212"/>
      <c r="C551" s="123" t="s">
        <v>20</v>
      </c>
      <c r="D551" s="124">
        <v>31</v>
      </c>
      <c r="E551" s="125">
        <v>28</v>
      </c>
      <c r="F551" s="125">
        <v>31</v>
      </c>
      <c r="G551" s="126">
        <v>30</v>
      </c>
      <c r="H551" s="126">
        <v>31</v>
      </c>
      <c r="I551" s="126">
        <v>30</v>
      </c>
      <c r="J551" s="126">
        <v>31</v>
      </c>
      <c r="K551" s="126">
        <v>31</v>
      </c>
      <c r="L551" s="115">
        <v>30</v>
      </c>
      <c r="M551" s="115">
        <v>31</v>
      </c>
      <c r="N551" s="115">
        <v>30</v>
      </c>
      <c r="O551" s="135">
        <v>31</v>
      </c>
    </row>
    <row r="552" spans="2:15" ht="35.25" customHeight="1">
      <c r="B552" s="212"/>
      <c r="C552" s="127" t="s">
        <v>21</v>
      </c>
      <c r="D552" s="51">
        <v>6</v>
      </c>
      <c r="E552" s="51">
        <v>8.9</v>
      </c>
      <c r="F552" s="51">
        <v>13</v>
      </c>
      <c r="G552" s="51">
        <v>17.8</v>
      </c>
      <c r="H552" s="51">
        <v>21.9</v>
      </c>
      <c r="I552" s="51">
        <v>25.3</v>
      </c>
      <c r="J552" s="51">
        <v>26</v>
      </c>
      <c r="K552" s="51">
        <v>22.4</v>
      </c>
      <c r="L552" s="114">
        <v>16.8</v>
      </c>
      <c r="M552" s="114">
        <v>11.5</v>
      </c>
      <c r="N552" s="114">
        <v>7.3</v>
      </c>
      <c r="O552" s="136">
        <v>5.5</v>
      </c>
    </row>
    <row r="553" spans="2:15" ht="35.25" customHeight="1" thickBot="1">
      <c r="B553" s="212"/>
      <c r="C553" s="128" t="s">
        <v>22</v>
      </c>
      <c r="D553" s="129">
        <f>D552/3.6</f>
        <v>1.6666666666666665</v>
      </c>
      <c r="E553" s="129">
        <f t="shared" ref="E553:O553" si="69">E552/3.6</f>
        <v>2.4722222222222223</v>
      </c>
      <c r="F553" s="129">
        <f t="shared" si="69"/>
        <v>3.6111111111111112</v>
      </c>
      <c r="G553" s="129">
        <f t="shared" si="69"/>
        <v>4.9444444444444446</v>
      </c>
      <c r="H553" s="129">
        <f t="shared" si="69"/>
        <v>6.083333333333333</v>
      </c>
      <c r="I553" s="129">
        <f t="shared" si="69"/>
        <v>7.0277777777777777</v>
      </c>
      <c r="J553" s="129">
        <f t="shared" si="69"/>
        <v>7.2222222222222223</v>
      </c>
      <c r="K553" s="129">
        <f t="shared" si="69"/>
        <v>6.2222222222222214</v>
      </c>
      <c r="L553" s="129">
        <f t="shared" si="69"/>
        <v>4.666666666666667</v>
      </c>
      <c r="M553" s="129">
        <f t="shared" si="69"/>
        <v>3.1944444444444442</v>
      </c>
      <c r="N553" s="129">
        <f t="shared" si="69"/>
        <v>2.0277777777777777</v>
      </c>
      <c r="O553" s="129">
        <f t="shared" si="69"/>
        <v>1.5277777777777777</v>
      </c>
    </row>
    <row r="554" spans="2:15" ht="35.25" customHeight="1" thickBot="1">
      <c r="B554" s="212"/>
      <c r="C554" s="130" t="s">
        <v>23</v>
      </c>
      <c r="D554" s="131"/>
      <c r="E554" s="131"/>
      <c r="F554" s="132"/>
      <c r="G554" s="131" t="s">
        <v>24</v>
      </c>
      <c r="H554" s="133">
        <f>(SUM(D552:O552)/12)*0.9</f>
        <v>13.680000000000001</v>
      </c>
      <c r="I554" s="126"/>
      <c r="J554" s="126" t="s">
        <v>25</v>
      </c>
      <c r="K554" s="133">
        <f>(SUM(D553:O553)/12)*0.9</f>
        <v>3.8000000000000003</v>
      </c>
      <c r="L554" s="115"/>
      <c r="M554" s="115"/>
      <c r="N554" s="115"/>
      <c r="O554" s="135"/>
    </row>
    <row r="555" spans="2:15" ht="35.25" customHeight="1" thickBot="1">
      <c r="B555" s="212"/>
      <c r="C555" s="138"/>
      <c r="D555" s="195"/>
      <c r="E555" s="195"/>
      <c r="F555" s="51"/>
      <c r="G555" s="196"/>
      <c r="H555" s="51"/>
      <c r="I555" s="196"/>
      <c r="J555" s="139"/>
      <c r="K555" s="139"/>
      <c r="L555" s="139"/>
      <c r="M555" s="196"/>
      <c r="N555" s="51"/>
      <c r="O555" s="196"/>
    </row>
    <row r="556" spans="2:15" ht="35.25" customHeight="1" thickBot="1">
      <c r="B556" s="212">
        <v>71</v>
      </c>
      <c r="C556" s="117" t="s">
        <v>0</v>
      </c>
      <c r="D556" s="163" t="s">
        <v>98</v>
      </c>
      <c r="E556" s="164"/>
      <c r="F556" s="118" t="s">
        <v>15</v>
      </c>
      <c r="G556" s="119">
        <v>4</v>
      </c>
      <c r="H556" s="118" t="s">
        <v>16</v>
      </c>
      <c r="I556" s="119">
        <v>2227</v>
      </c>
      <c r="J556" s="120" t="s">
        <v>17</v>
      </c>
      <c r="K556" s="120"/>
      <c r="L556" s="120"/>
      <c r="M556" s="119">
        <v>5.7</v>
      </c>
      <c r="N556" s="121" t="s">
        <v>18</v>
      </c>
      <c r="O556" s="119">
        <v>183</v>
      </c>
    </row>
    <row r="557" spans="2:15" ht="35.25" customHeight="1">
      <c r="B557" s="212"/>
      <c r="C557" s="117" t="s">
        <v>19</v>
      </c>
      <c r="D557" s="122">
        <v>1</v>
      </c>
      <c r="E557" s="118">
        <v>2</v>
      </c>
      <c r="F557" s="118">
        <v>3</v>
      </c>
      <c r="G557" s="118">
        <v>4</v>
      </c>
      <c r="H557" s="118">
        <v>5</v>
      </c>
      <c r="I557" s="118">
        <v>6</v>
      </c>
      <c r="J557" s="118">
        <v>7</v>
      </c>
      <c r="K557" s="118">
        <v>8</v>
      </c>
      <c r="L557" s="121">
        <v>9</v>
      </c>
      <c r="M557" s="121">
        <v>10</v>
      </c>
      <c r="N557" s="121">
        <v>11</v>
      </c>
      <c r="O557" s="134">
        <v>12</v>
      </c>
    </row>
    <row r="558" spans="2:15" ht="35.25" customHeight="1" thickBot="1">
      <c r="B558" s="212"/>
      <c r="C558" s="123" t="s">
        <v>20</v>
      </c>
      <c r="D558" s="124">
        <v>31</v>
      </c>
      <c r="E558" s="125">
        <v>28</v>
      </c>
      <c r="F558" s="125">
        <v>31</v>
      </c>
      <c r="G558" s="126">
        <v>30</v>
      </c>
      <c r="H558" s="126">
        <v>31</v>
      </c>
      <c r="I558" s="126">
        <v>30</v>
      </c>
      <c r="J558" s="126">
        <v>31</v>
      </c>
      <c r="K558" s="126">
        <v>31</v>
      </c>
      <c r="L558" s="115">
        <v>30</v>
      </c>
      <c r="M558" s="115">
        <v>31</v>
      </c>
      <c r="N558" s="115">
        <v>30</v>
      </c>
      <c r="O558" s="135">
        <v>31</v>
      </c>
    </row>
    <row r="559" spans="2:15" ht="35.25" customHeight="1">
      <c r="B559" s="212"/>
      <c r="C559" s="127" t="s">
        <v>21</v>
      </c>
      <c r="D559" s="51">
        <v>3.4</v>
      </c>
      <c r="E559" s="51">
        <v>7.1</v>
      </c>
      <c r="F559" s="51">
        <v>12.6</v>
      </c>
      <c r="G559" s="51">
        <v>17.7</v>
      </c>
      <c r="H559" s="51">
        <v>20.9</v>
      </c>
      <c r="I559" s="51">
        <v>23.9</v>
      </c>
      <c r="J559" s="51">
        <v>25.3</v>
      </c>
      <c r="K559" s="51">
        <v>21</v>
      </c>
      <c r="L559" s="114">
        <v>15.5</v>
      </c>
      <c r="M559" s="114">
        <v>9.5</v>
      </c>
      <c r="N559" s="114">
        <v>5.0999999999999996</v>
      </c>
      <c r="O559" s="136">
        <v>3.6</v>
      </c>
    </row>
    <row r="560" spans="2:15" ht="35.25" customHeight="1" thickBot="1">
      <c r="B560" s="212"/>
      <c r="C560" s="128" t="s">
        <v>22</v>
      </c>
      <c r="D560" s="129">
        <f>D559/3.6</f>
        <v>0.94444444444444442</v>
      </c>
      <c r="E560" s="129">
        <f t="shared" ref="E560:O560" si="70">E559/3.6</f>
        <v>1.9722222222222221</v>
      </c>
      <c r="F560" s="129">
        <f t="shared" si="70"/>
        <v>3.5</v>
      </c>
      <c r="G560" s="129">
        <f t="shared" si="70"/>
        <v>4.9166666666666661</v>
      </c>
      <c r="H560" s="129">
        <f t="shared" si="70"/>
        <v>5.8055555555555554</v>
      </c>
      <c r="I560" s="129">
        <f t="shared" si="70"/>
        <v>6.6388888888888884</v>
      </c>
      <c r="J560" s="129">
        <f t="shared" si="70"/>
        <v>7.0277777777777777</v>
      </c>
      <c r="K560" s="129">
        <f t="shared" si="70"/>
        <v>5.833333333333333</v>
      </c>
      <c r="L560" s="129">
        <f t="shared" si="70"/>
        <v>4.3055555555555554</v>
      </c>
      <c r="M560" s="129">
        <f t="shared" si="70"/>
        <v>2.6388888888888888</v>
      </c>
      <c r="N560" s="129">
        <f t="shared" si="70"/>
        <v>1.4166666666666665</v>
      </c>
      <c r="O560" s="129">
        <f t="shared" si="70"/>
        <v>1</v>
      </c>
    </row>
    <row r="561" spans="2:15" ht="35.25" customHeight="1" thickBot="1">
      <c r="B561" s="212"/>
      <c r="C561" s="130" t="s">
        <v>23</v>
      </c>
      <c r="D561" s="131"/>
      <c r="E561" s="131"/>
      <c r="F561" s="132"/>
      <c r="G561" s="131" t="s">
        <v>24</v>
      </c>
      <c r="H561" s="133">
        <f>(SUM(D559:O559)/12)*0.9</f>
        <v>12.419999999999998</v>
      </c>
      <c r="I561" s="126"/>
      <c r="J561" s="126" t="s">
        <v>25</v>
      </c>
      <c r="K561" s="133">
        <f>(SUM(D560:O560)/12)*0.9</f>
        <v>3.4499999999999993</v>
      </c>
      <c r="L561" s="115"/>
      <c r="M561" s="115"/>
      <c r="N561" s="115"/>
      <c r="O561" s="135"/>
    </row>
    <row r="562" spans="2:15" ht="35.25" customHeight="1" thickBot="1">
      <c r="B562" s="212"/>
      <c r="C562" s="138"/>
      <c r="D562" s="195"/>
      <c r="E562" s="195"/>
      <c r="F562" s="51"/>
      <c r="G562" s="196"/>
      <c r="H562" s="51"/>
      <c r="I562" s="196"/>
      <c r="J562" s="139"/>
      <c r="K562" s="139"/>
      <c r="L562" s="139"/>
      <c r="M562" s="196"/>
      <c r="N562" s="51"/>
      <c r="O562" s="196"/>
    </row>
    <row r="563" spans="2:15" ht="35.25" customHeight="1" thickBot="1">
      <c r="B563" s="212">
        <v>72</v>
      </c>
      <c r="C563" s="117" t="s">
        <v>0</v>
      </c>
      <c r="D563" s="163" t="s">
        <v>129</v>
      </c>
      <c r="E563" s="164"/>
      <c r="F563" s="118" t="s">
        <v>15</v>
      </c>
      <c r="G563" s="119">
        <v>15</v>
      </c>
      <c r="H563" s="118" t="s">
        <v>16</v>
      </c>
      <c r="I563" s="119">
        <v>772</v>
      </c>
      <c r="J563" s="120" t="s">
        <v>17</v>
      </c>
      <c r="K563" s="120"/>
      <c r="L563" s="120"/>
      <c r="M563" s="119">
        <v>12</v>
      </c>
      <c r="N563" s="121" t="s">
        <v>18</v>
      </c>
      <c r="O563" s="119">
        <v>121</v>
      </c>
    </row>
    <row r="564" spans="2:15" ht="35.25" customHeight="1">
      <c r="B564" s="212"/>
      <c r="C564" s="117" t="s">
        <v>19</v>
      </c>
      <c r="D564" s="122">
        <v>1</v>
      </c>
      <c r="E564" s="118">
        <v>2</v>
      </c>
      <c r="F564" s="118">
        <v>3</v>
      </c>
      <c r="G564" s="118">
        <v>4</v>
      </c>
      <c r="H564" s="118">
        <v>5</v>
      </c>
      <c r="I564" s="118">
        <v>6</v>
      </c>
      <c r="J564" s="118">
        <v>7</v>
      </c>
      <c r="K564" s="118">
        <v>8</v>
      </c>
      <c r="L564" s="121">
        <v>9</v>
      </c>
      <c r="M564" s="121">
        <v>10</v>
      </c>
      <c r="N564" s="121">
        <v>11</v>
      </c>
      <c r="O564" s="134">
        <v>12</v>
      </c>
    </row>
    <row r="565" spans="2:15" ht="35.25" customHeight="1" thickBot="1">
      <c r="B565" s="212"/>
      <c r="C565" s="123" t="s">
        <v>20</v>
      </c>
      <c r="D565" s="124">
        <v>31</v>
      </c>
      <c r="E565" s="125">
        <v>28</v>
      </c>
      <c r="F565" s="125">
        <v>31</v>
      </c>
      <c r="G565" s="126">
        <v>30</v>
      </c>
      <c r="H565" s="126">
        <v>31</v>
      </c>
      <c r="I565" s="126">
        <v>30</v>
      </c>
      <c r="J565" s="126">
        <v>31</v>
      </c>
      <c r="K565" s="126">
        <v>31</v>
      </c>
      <c r="L565" s="115">
        <v>30</v>
      </c>
      <c r="M565" s="115">
        <v>31</v>
      </c>
      <c r="N565" s="115">
        <v>30</v>
      </c>
      <c r="O565" s="135">
        <v>31</v>
      </c>
    </row>
    <row r="566" spans="2:15" ht="35.25" customHeight="1">
      <c r="B566" s="212"/>
      <c r="C566" s="127" t="s">
        <v>21</v>
      </c>
      <c r="D566" s="51">
        <v>5.0999999999999996</v>
      </c>
      <c r="E566" s="51">
        <v>7.8</v>
      </c>
      <c r="F566" s="51">
        <v>11.5</v>
      </c>
      <c r="G566" s="51">
        <v>15.6</v>
      </c>
      <c r="H566" s="51">
        <v>17.899999999999999</v>
      </c>
      <c r="I566" s="51">
        <v>21</v>
      </c>
      <c r="J566" s="51">
        <v>23.7</v>
      </c>
      <c r="K566" s="51">
        <v>20.2</v>
      </c>
      <c r="L566" s="114">
        <v>16.2</v>
      </c>
      <c r="M566" s="114">
        <v>10.3</v>
      </c>
      <c r="N566" s="114">
        <v>5.7</v>
      </c>
      <c r="O566" s="136">
        <v>4.4000000000000004</v>
      </c>
    </row>
    <row r="567" spans="2:15" ht="35.25" customHeight="1" thickBot="1">
      <c r="B567" s="212"/>
      <c r="C567" s="128" t="s">
        <v>22</v>
      </c>
      <c r="D567" s="129">
        <f>D566/3.6</f>
        <v>1.4166666666666665</v>
      </c>
      <c r="E567" s="129">
        <f t="shared" ref="E567:O567" si="71">E566/3.6</f>
        <v>2.1666666666666665</v>
      </c>
      <c r="F567" s="129">
        <f t="shared" si="71"/>
        <v>3.1944444444444442</v>
      </c>
      <c r="G567" s="129">
        <f t="shared" si="71"/>
        <v>4.333333333333333</v>
      </c>
      <c r="H567" s="129">
        <f t="shared" si="71"/>
        <v>4.9722222222222214</v>
      </c>
      <c r="I567" s="129">
        <f t="shared" si="71"/>
        <v>5.833333333333333</v>
      </c>
      <c r="J567" s="129">
        <f t="shared" si="71"/>
        <v>6.583333333333333</v>
      </c>
      <c r="K567" s="129">
        <f t="shared" si="71"/>
        <v>5.6111111111111107</v>
      </c>
      <c r="L567" s="129">
        <f t="shared" si="71"/>
        <v>4.5</v>
      </c>
      <c r="M567" s="129">
        <f t="shared" si="71"/>
        <v>2.8611111111111112</v>
      </c>
      <c r="N567" s="129">
        <f t="shared" si="71"/>
        <v>1.5833333333333333</v>
      </c>
      <c r="O567" s="129">
        <f t="shared" si="71"/>
        <v>1.2222222222222223</v>
      </c>
    </row>
    <row r="568" spans="2:15" ht="35.25" customHeight="1" thickBot="1">
      <c r="B568" s="212"/>
      <c r="C568" s="130" t="s">
        <v>23</v>
      </c>
      <c r="D568" s="131"/>
      <c r="E568" s="131"/>
      <c r="F568" s="132"/>
      <c r="G568" s="131" t="s">
        <v>24</v>
      </c>
      <c r="H568" s="133">
        <f>(SUM(D566:O566)/12)*0.9</f>
        <v>11.955</v>
      </c>
      <c r="I568" s="126"/>
      <c r="J568" s="126" t="s">
        <v>25</v>
      </c>
      <c r="K568" s="133">
        <f>(SUM(D567:O567)/12)*0.9</f>
        <v>3.3208333333333333</v>
      </c>
      <c r="L568" s="115"/>
      <c r="M568" s="115"/>
      <c r="N568" s="115"/>
      <c r="O568" s="135"/>
    </row>
    <row r="569" spans="2:15" ht="35.25" customHeight="1" thickBot="1">
      <c r="B569" s="212"/>
    </row>
    <row r="570" spans="2:15" ht="35.25" customHeight="1" thickBot="1">
      <c r="B570" s="212">
        <v>73</v>
      </c>
      <c r="C570" s="117" t="s">
        <v>0</v>
      </c>
      <c r="D570" s="163" t="s">
        <v>130</v>
      </c>
      <c r="E570" s="164"/>
      <c r="F570" s="118" t="s">
        <v>15</v>
      </c>
      <c r="G570" s="119">
        <v>56</v>
      </c>
      <c r="H570" s="118" t="s">
        <v>16</v>
      </c>
      <c r="I570" s="119">
        <v>2560</v>
      </c>
      <c r="J570" s="120" t="s">
        <v>17</v>
      </c>
      <c r="K570" s="120"/>
      <c r="L570" s="120"/>
      <c r="M570" s="119" t="s">
        <v>141</v>
      </c>
      <c r="N570" s="121" t="s">
        <v>18</v>
      </c>
      <c r="O570" s="119">
        <v>183</v>
      </c>
    </row>
    <row r="571" spans="2:15" ht="35.25" customHeight="1">
      <c r="B571" s="212"/>
      <c r="C571" s="117" t="s">
        <v>19</v>
      </c>
      <c r="D571" s="122">
        <v>1</v>
      </c>
      <c r="E571" s="118">
        <v>2</v>
      </c>
      <c r="F571" s="118">
        <v>3</v>
      </c>
      <c r="G571" s="118">
        <v>4</v>
      </c>
      <c r="H571" s="118">
        <v>5</v>
      </c>
      <c r="I571" s="118">
        <v>6</v>
      </c>
      <c r="J571" s="118">
        <v>7</v>
      </c>
      <c r="K571" s="118">
        <v>8</v>
      </c>
      <c r="L571" s="121">
        <v>9</v>
      </c>
      <c r="M571" s="121">
        <v>10</v>
      </c>
      <c r="N571" s="121">
        <v>11</v>
      </c>
      <c r="O571" s="134">
        <v>12</v>
      </c>
    </row>
    <row r="572" spans="2:15" ht="35.25" customHeight="1" thickBot="1">
      <c r="B572" s="212"/>
      <c r="C572" s="123" t="s">
        <v>20</v>
      </c>
      <c r="D572" s="124">
        <v>31</v>
      </c>
      <c r="E572" s="125">
        <v>28</v>
      </c>
      <c r="F572" s="125">
        <v>31</v>
      </c>
      <c r="G572" s="126">
        <v>30</v>
      </c>
      <c r="H572" s="126">
        <v>31</v>
      </c>
      <c r="I572" s="126">
        <v>30</v>
      </c>
      <c r="J572" s="126">
        <v>31</v>
      </c>
      <c r="K572" s="126">
        <v>31</v>
      </c>
      <c r="L572" s="115">
        <v>30</v>
      </c>
      <c r="M572" s="115">
        <v>31</v>
      </c>
      <c r="N572" s="115">
        <v>30</v>
      </c>
      <c r="O572" s="135">
        <v>31</v>
      </c>
    </row>
    <row r="573" spans="2:15" ht="35.25" customHeight="1">
      <c r="B573" s="212"/>
      <c r="C573" s="127" t="s">
        <v>21</v>
      </c>
      <c r="D573" s="51">
        <v>4.3</v>
      </c>
      <c r="E573" s="51">
        <v>7.7</v>
      </c>
      <c r="F573" s="51">
        <v>11</v>
      </c>
      <c r="G573" s="51">
        <v>17.3</v>
      </c>
      <c r="H573" s="51">
        <v>21.5</v>
      </c>
      <c r="I573" s="51">
        <v>24.8</v>
      </c>
      <c r="J573" s="51">
        <v>26.3</v>
      </c>
      <c r="K573" s="51">
        <v>21.8</v>
      </c>
      <c r="L573" s="114">
        <v>16.899999999999999</v>
      </c>
      <c r="M573" s="114">
        <v>10</v>
      </c>
      <c r="N573" s="114">
        <v>5.2</v>
      </c>
      <c r="O573" s="136">
        <v>3.7</v>
      </c>
    </row>
    <row r="574" spans="2:15" ht="35.25" customHeight="1" thickBot="1">
      <c r="B574" s="212"/>
      <c r="C574" s="128" t="s">
        <v>22</v>
      </c>
      <c r="D574" s="129">
        <f>D573/3.6</f>
        <v>1.1944444444444444</v>
      </c>
      <c r="E574" s="129">
        <f t="shared" ref="E574:O574" si="72">E573/3.6</f>
        <v>2.1388888888888888</v>
      </c>
      <c r="F574" s="129">
        <f t="shared" si="72"/>
        <v>3.0555555555555554</v>
      </c>
      <c r="G574" s="129">
        <f t="shared" si="72"/>
        <v>4.8055555555555554</v>
      </c>
      <c r="H574" s="129">
        <f t="shared" si="72"/>
        <v>5.9722222222222223</v>
      </c>
      <c r="I574" s="129">
        <f t="shared" si="72"/>
        <v>6.8888888888888893</v>
      </c>
      <c r="J574" s="129">
        <f t="shared" si="72"/>
        <v>7.3055555555555554</v>
      </c>
      <c r="K574" s="129">
        <f t="shared" si="72"/>
        <v>6.0555555555555554</v>
      </c>
      <c r="L574" s="129">
        <f t="shared" si="72"/>
        <v>4.6944444444444438</v>
      </c>
      <c r="M574" s="129">
        <f t="shared" si="72"/>
        <v>2.7777777777777777</v>
      </c>
      <c r="N574" s="129">
        <f t="shared" si="72"/>
        <v>1.4444444444444444</v>
      </c>
      <c r="O574" s="129">
        <f t="shared" si="72"/>
        <v>1.0277777777777779</v>
      </c>
    </row>
    <row r="575" spans="2:15" ht="35.25" customHeight="1" thickBot="1">
      <c r="B575" s="212"/>
      <c r="C575" s="130" t="s">
        <v>23</v>
      </c>
      <c r="D575" s="131"/>
      <c r="E575" s="131"/>
      <c r="F575" s="132"/>
      <c r="G575" s="131" t="s">
        <v>24</v>
      </c>
      <c r="H575" s="133">
        <f>(SUM(D573:O573)/12)*0.9</f>
        <v>12.787499999999998</v>
      </c>
      <c r="I575" s="126"/>
      <c r="J575" s="126" t="s">
        <v>25</v>
      </c>
      <c r="K575" s="133">
        <f>(SUM(D574:O574)/12)*0.9</f>
        <v>3.552083333333333</v>
      </c>
      <c r="L575" s="115"/>
      <c r="M575" s="115"/>
      <c r="N575" s="115"/>
      <c r="O575" s="135"/>
    </row>
    <row r="576" spans="2:15" ht="35.25" customHeight="1" thickBot="1">
      <c r="B576" s="212"/>
    </row>
    <row r="577" spans="1:15" ht="35.25" customHeight="1" thickBot="1">
      <c r="B577" s="212">
        <v>75</v>
      </c>
      <c r="C577" s="117" t="s">
        <v>0</v>
      </c>
      <c r="D577" s="163" t="s">
        <v>99</v>
      </c>
      <c r="E577" s="164"/>
      <c r="F577" s="118" t="s">
        <v>15</v>
      </c>
      <c r="G577" s="119">
        <v>502</v>
      </c>
      <c r="H577" s="118" t="s">
        <v>16</v>
      </c>
      <c r="I577" s="119">
        <v>1324</v>
      </c>
      <c r="J577" s="120" t="s">
        <v>17</v>
      </c>
      <c r="K577" s="120"/>
      <c r="L577" s="120"/>
      <c r="M577" s="119">
        <v>7.2</v>
      </c>
      <c r="N577" s="121" t="s">
        <v>18</v>
      </c>
      <c r="O577" s="119">
        <v>183</v>
      </c>
    </row>
    <row r="578" spans="1:15" ht="35.25" customHeight="1">
      <c r="B578" s="212"/>
      <c r="C578" s="117" t="s">
        <v>19</v>
      </c>
      <c r="D578" s="122">
        <v>1</v>
      </c>
      <c r="E578" s="118">
        <v>2</v>
      </c>
      <c r="F578" s="118">
        <v>3</v>
      </c>
      <c r="G578" s="118">
        <v>4</v>
      </c>
      <c r="H578" s="118">
        <v>5</v>
      </c>
      <c r="I578" s="118">
        <v>6</v>
      </c>
      <c r="J578" s="118">
        <v>7</v>
      </c>
      <c r="K578" s="118">
        <v>8</v>
      </c>
      <c r="L578" s="121">
        <v>9</v>
      </c>
      <c r="M578" s="121">
        <v>10</v>
      </c>
      <c r="N578" s="121">
        <v>11</v>
      </c>
      <c r="O578" s="134">
        <v>12</v>
      </c>
    </row>
    <row r="579" spans="1:15" ht="35.25" customHeight="1" thickBot="1">
      <c r="B579" s="212"/>
      <c r="C579" s="123" t="s">
        <v>20</v>
      </c>
      <c r="D579" s="124">
        <v>31</v>
      </c>
      <c r="E579" s="125">
        <v>28</v>
      </c>
      <c r="F579" s="125">
        <v>31</v>
      </c>
      <c r="G579" s="126">
        <v>30</v>
      </c>
      <c r="H579" s="126">
        <v>31</v>
      </c>
      <c r="I579" s="126">
        <v>30</v>
      </c>
      <c r="J579" s="126">
        <v>31</v>
      </c>
      <c r="K579" s="126">
        <v>31</v>
      </c>
      <c r="L579" s="115">
        <v>30</v>
      </c>
      <c r="M579" s="115">
        <v>31</v>
      </c>
      <c r="N579" s="115">
        <v>30</v>
      </c>
      <c r="O579" s="135">
        <v>31</v>
      </c>
    </row>
    <row r="580" spans="1:15" ht="35.25" customHeight="1">
      <c r="B580" s="212"/>
      <c r="C580" s="127" t="s">
        <v>21</v>
      </c>
      <c r="D580" s="51">
        <v>3.7</v>
      </c>
      <c r="E580" s="51">
        <v>6.5</v>
      </c>
      <c r="F580" s="51">
        <v>11.1</v>
      </c>
      <c r="G580" s="51">
        <v>16.3</v>
      </c>
      <c r="H580" s="51">
        <v>20.100000000000001</v>
      </c>
      <c r="I580" s="51">
        <v>23.7</v>
      </c>
      <c r="J580" s="51">
        <v>24.8</v>
      </c>
      <c r="K580" s="51">
        <v>19.899999999999999</v>
      </c>
      <c r="L580" s="114">
        <v>13.7</v>
      </c>
      <c r="M580" s="114">
        <v>8</v>
      </c>
      <c r="N580" s="114">
        <v>4.3</v>
      </c>
      <c r="O580" s="136">
        <v>3.2</v>
      </c>
    </row>
    <row r="581" spans="1:15" ht="35.25" customHeight="1" thickBot="1">
      <c r="B581" s="212"/>
      <c r="C581" s="128" t="s">
        <v>22</v>
      </c>
      <c r="D581" s="129">
        <f>D580/3.6</f>
        <v>1.0277777777777779</v>
      </c>
      <c r="E581" s="129">
        <f t="shared" ref="E581:O581" si="73">E580/3.6</f>
        <v>1.8055555555555556</v>
      </c>
      <c r="F581" s="129">
        <f t="shared" si="73"/>
        <v>3.083333333333333</v>
      </c>
      <c r="G581" s="129">
        <f t="shared" si="73"/>
        <v>4.5277777777777777</v>
      </c>
      <c r="H581" s="129">
        <f t="shared" si="73"/>
        <v>5.5833333333333339</v>
      </c>
      <c r="I581" s="129">
        <f t="shared" si="73"/>
        <v>6.583333333333333</v>
      </c>
      <c r="J581" s="129">
        <f t="shared" si="73"/>
        <v>6.8888888888888893</v>
      </c>
      <c r="K581" s="129">
        <f t="shared" si="73"/>
        <v>5.5277777777777777</v>
      </c>
      <c r="L581" s="129">
        <f t="shared" si="73"/>
        <v>3.8055555555555554</v>
      </c>
      <c r="M581" s="129">
        <f t="shared" si="73"/>
        <v>2.2222222222222223</v>
      </c>
      <c r="N581" s="129">
        <f t="shared" si="73"/>
        <v>1.1944444444444444</v>
      </c>
      <c r="O581" s="129">
        <f t="shared" si="73"/>
        <v>0.88888888888888895</v>
      </c>
    </row>
    <row r="582" spans="1:15" ht="35.25" customHeight="1" thickBot="1">
      <c r="C582" s="130" t="s">
        <v>23</v>
      </c>
      <c r="D582" s="131"/>
      <c r="E582" s="131"/>
      <c r="F582" s="132"/>
      <c r="G582" s="131" t="s">
        <v>24</v>
      </c>
      <c r="H582" s="133">
        <f>(SUM(D580:O580)/12)*0.9</f>
        <v>11.647499999999999</v>
      </c>
      <c r="I582" s="126"/>
      <c r="J582" s="126" t="s">
        <v>25</v>
      </c>
      <c r="K582" s="133">
        <f>(SUM(D581:O581)/12)*0.9</f>
        <v>3.2354166666666662</v>
      </c>
      <c r="L582" s="115"/>
      <c r="M582" s="115"/>
      <c r="N582" s="115"/>
      <c r="O582" s="135"/>
    </row>
    <row r="583" spans="1:15" ht="35.25" customHeight="1" thickBot="1"/>
    <row r="584" spans="1:15" ht="35.25" customHeight="1" thickBot="1">
      <c r="B584" s="204">
        <v>76</v>
      </c>
      <c r="C584" s="117" t="s">
        <v>0</v>
      </c>
      <c r="D584" s="163" t="s">
        <v>100</v>
      </c>
      <c r="E584" s="164"/>
      <c r="F584" s="118" t="s">
        <v>15</v>
      </c>
      <c r="G584" s="119">
        <v>20</v>
      </c>
      <c r="H584" s="118" t="s">
        <v>16</v>
      </c>
      <c r="I584" s="119">
        <v>1415</v>
      </c>
      <c r="J584" s="120" t="s">
        <v>17</v>
      </c>
      <c r="K584" s="120"/>
      <c r="L584" s="120"/>
      <c r="M584" s="119">
        <v>10</v>
      </c>
      <c r="N584" s="121" t="s">
        <v>18</v>
      </c>
      <c r="O584" s="119">
        <v>166</v>
      </c>
    </row>
    <row r="585" spans="1:15" ht="35.25" customHeight="1">
      <c r="B585" s="204"/>
      <c r="C585" s="117" t="s">
        <v>19</v>
      </c>
      <c r="D585" s="122">
        <v>1</v>
      </c>
      <c r="E585" s="118">
        <v>2</v>
      </c>
      <c r="F585" s="118">
        <v>3</v>
      </c>
      <c r="G585" s="118">
        <v>4</v>
      </c>
      <c r="H585" s="118">
        <v>5</v>
      </c>
      <c r="I585" s="118">
        <v>6</v>
      </c>
      <c r="J585" s="118">
        <v>7</v>
      </c>
      <c r="K585" s="118">
        <v>8</v>
      </c>
      <c r="L585" s="121">
        <v>9</v>
      </c>
      <c r="M585" s="121">
        <v>10</v>
      </c>
      <c r="N585" s="121">
        <v>11</v>
      </c>
      <c r="O585" s="134">
        <v>12</v>
      </c>
    </row>
    <row r="586" spans="1:15" ht="35.25" customHeight="1" thickBot="1">
      <c r="B586" s="204"/>
      <c r="C586" s="123" t="s">
        <v>20</v>
      </c>
      <c r="D586" s="124">
        <v>31</v>
      </c>
      <c r="E586" s="125">
        <v>28</v>
      </c>
      <c r="F586" s="125">
        <v>31</v>
      </c>
      <c r="G586" s="126">
        <v>30</v>
      </c>
      <c r="H586" s="126">
        <v>31</v>
      </c>
      <c r="I586" s="126">
        <v>30</v>
      </c>
      <c r="J586" s="126">
        <v>31</v>
      </c>
      <c r="K586" s="126">
        <v>31</v>
      </c>
      <c r="L586" s="115">
        <v>30</v>
      </c>
      <c r="M586" s="115">
        <v>31</v>
      </c>
      <c r="N586" s="115">
        <v>30</v>
      </c>
      <c r="O586" s="135">
        <v>31</v>
      </c>
    </row>
    <row r="587" spans="1:15" ht="35.25" customHeight="1">
      <c r="B587" s="204"/>
      <c r="C587" s="127" t="s">
        <v>21</v>
      </c>
      <c r="D587" s="51">
        <v>6.3</v>
      </c>
      <c r="E587" s="51">
        <v>9.1999999999999993</v>
      </c>
      <c r="F587" s="51">
        <v>14.7</v>
      </c>
      <c r="G587" s="51">
        <v>20.9</v>
      </c>
      <c r="H587" s="51">
        <v>23.6</v>
      </c>
      <c r="I587" s="51">
        <v>25.7</v>
      </c>
      <c r="J587" s="51">
        <v>27.1</v>
      </c>
      <c r="K587" s="51">
        <v>23.3</v>
      </c>
      <c r="L587" s="114">
        <v>17.600000000000001</v>
      </c>
      <c r="M587" s="114">
        <v>12.2</v>
      </c>
      <c r="N587" s="114">
        <v>7.3</v>
      </c>
      <c r="O587" s="136">
        <v>5.4</v>
      </c>
    </row>
    <row r="588" spans="1:15" ht="35.25" customHeight="1" thickBot="1">
      <c r="B588" s="204"/>
      <c r="C588" s="128" t="s">
        <v>22</v>
      </c>
      <c r="D588" s="129">
        <f>D587/3.6</f>
        <v>1.75</v>
      </c>
      <c r="E588" s="129">
        <f t="shared" ref="E588:O588" si="74">E587/3.6</f>
        <v>2.5555555555555554</v>
      </c>
      <c r="F588" s="129">
        <f t="shared" si="74"/>
        <v>4.083333333333333</v>
      </c>
      <c r="G588" s="129">
        <f t="shared" si="74"/>
        <v>5.8055555555555554</v>
      </c>
      <c r="H588" s="129">
        <f t="shared" si="74"/>
        <v>6.5555555555555554</v>
      </c>
      <c r="I588" s="129">
        <f t="shared" si="74"/>
        <v>7.1388888888888884</v>
      </c>
      <c r="J588" s="129">
        <f t="shared" si="74"/>
        <v>7.5277777777777777</v>
      </c>
      <c r="K588" s="129">
        <f t="shared" si="74"/>
        <v>6.4722222222222223</v>
      </c>
      <c r="L588" s="129">
        <f t="shared" si="74"/>
        <v>4.8888888888888893</v>
      </c>
      <c r="M588" s="129">
        <f t="shared" si="74"/>
        <v>3.3888888888888884</v>
      </c>
      <c r="N588" s="129">
        <f t="shared" si="74"/>
        <v>2.0277777777777777</v>
      </c>
      <c r="O588" s="129">
        <f t="shared" si="74"/>
        <v>1.5</v>
      </c>
    </row>
    <row r="589" spans="1:15" ht="35.25" customHeight="1" thickBot="1">
      <c r="B589" s="204"/>
      <c r="C589" s="130" t="s">
        <v>23</v>
      </c>
      <c r="D589" s="131"/>
      <c r="E589" s="131"/>
      <c r="F589" s="132"/>
      <c r="G589" s="131" t="s">
        <v>24</v>
      </c>
      <c r="H589" s="133">
        <f>(SUM(D587:O587)/12)*0.9</f>
        <v>14.4975</v>
      </c>
      <c r="I589" s="126"/>
      <c r="J589" s="126" t="s">
        <v>25</v>
      </c>
      <c r="K589" s="133">
        <f>(SUM(D588:O588)/12)*0.9</f>
        <v>4.0270833333333327</v>
      </c>
      <c r="L589" s="115"/>
      <c r="M589" s="115"/>
      <c r="N589" s="115"/>
      <c r="O589" s="135"/>
    </row>
    <row r="590" spans="1:15" ht="35.25" customHeight="1" thickBot="1">
      <c r="A590" s="204"/>
      <c r="B590" s="204"/>
    </row>
    <row r="591" spans="1:15" ht="35.25" customHeight="1" thickBot="1">
      <c r="A591" s="204"/>
      <c r="B591" s="204">
        <v>77</v>
      </c>
      <c r="C591" s="117" t="s">
        <v>0</v>
      </c>
      <c r="D591" s="163" t="s">
        <v>101</v>
      </c>
      <c r="E591" s="164"/>
      <c r="F591" s="118" t="s">
        <v>15</v>
      </c>
      <c r="G591" s="119">
        <v>5</v>
      </c>
      <c r="H591" s="118" t="s">
        <v>16</v>
      </c>
      <c r="I591" s="119">
        <v>2139</v>
      </c>
      <c r="J591" s="120" t="s">
        <v>17</v>
      </c>
      <c r="K591" s="120"/>
      <c r="L591" s="120"/>
      <c r="M591" s="119">
        <v>7.6</v>
      </c>
      <c r="N591" s="121" t="s">
        <v>18</v>
      </c>
      <c r="O591" s="119">
        <v>183</v>
      </c>
    </row>
    <row r="592" spans="1:15" ht="35.25" customHeight="1">
      <c r="A592" s="204"/>
      <c r="B592" s="204"/>
      <c r="C592" s="117" t="s">
        <v>19</v>
      </c>
      <c r="D592" s="122">
        <v>1</v>
      </c>
      <c r="E592" s="118">
        <v>2</v>
      </c>
      <c r="F592" s="118">
        <v>3</v>
      </c>
      <c r="G592" s="118">
        <v>4</v>
      </c>
      <c r="H592" s="118">
        <v>5</v>
      </c>
      <c r="I592" s="118">
        <v>6</v>
      </c>
      <c r="J592" s="118">
        <v>7</v>
      </c>
      <c r="K592" s="118">
        <v>8</v>
      </c>
      <c r="L592" s="121">
        <v>9</v>
      </c>
      <c r="M592" s="121">
        <v>10</v>
      </c>
      <c r="N592" s="121">
        <v>11</v>
      </c>
      <c r="O592" s="134">
        <v>12</v>
      </c>
    </row>
    <row r="593" spans="1:15" ht="35.25" customHeight="1" thickBot="1">
      <c r="A593" s="204"/>
      <c r="B593" s="204"/>
      <c r="C593" s="123" t="s">
        <v>20</v>
      </c>
      <c r="D593" s="124">
        <v>31</v>
      </c>
      <c r="E593" s="125">
        <v>28</v>
      </c>
      <c r="F593" s="125">
        <v>31</v>
      </c>
      <c r="G593" s="126">
        <v>30</v>
      </c>
      <c r="H593" s="126">
        <v>31</v>
      </c>
      <c r="I593" s="126">
        <v>30</v>
      </c>
      <c r="J593" s="126">
        <v>31</v>
      </c>
      <c r="K593" s="126">
        <v>31</v>
      </c>
      <c r="L593" s="115">
        <v>30</v>
      </c>
      <c r="M593" s="115">
        <v>31</v>
      </c>
      <c r="N593" s="115">
        <v>30</v>
      </c>
      <c r="O593" s="135">
        <v>31</v>
      </c>
    </row>
    <row r="594" spans="1:15" ht="35.25" customHeight="1">
      <c r="A594" s="204"/>
      <c r="B594" s="204"/>
      <c r="C594" s="127" t="s">
        <v>21</v>
      </c>
      <c r="D594" s="51">
        <v>4.5999999999999996</v>
      </c>
      <c r="E594" s="51">
        <v>7.8</v>
      </c>
      <c r="F594" s="51">
        <v>16.899999999999999</v>
      </c>
      <c r="G594" s="51">
        <v>21.7</v>
      </c>
      <c r="H594" s="51">
        <v>24.2</v>
      </c>
      <c r="I594" s="51">
        <v>25.7</v>
      </c>
      <c r="J594" s="51">
        <v>21.9</v>
      </c>
      <c r="K594" s="51">
        <v>16.2</v>
      </c>
      <c r="L594" s="114">
        <v>10.3</v>
      </c>
      <c r="M594" s="114">
        <v>5.7</v>
      </c>
      <c r="N594" s="114">
        <v>4.0999999999999996</v>
      </c>
      <c r="O594" s="136"/>
    </row>
    <row r="595" spans="1:15" ht="35.25" customHeight="1" thickBot="1">
      <c r="A595" s="204"/>
      <c r="B595" s="204"/>
      <c r="C595" s="128" t="s">
        <v>22</v>
      </c>
      <c r="D595" s="129">
        <f>D594/3.6</f>
        <v>1.2777777777777777</v>
      </c>
      <c r="E595" s="129">
        <f t="shared" ref="E595:O595" si="75">E594/3.6</f>
        <v>2.1666666666666665</v>
      </c>
      <c r="F595" s="129">
        <f t="shared" si="75"/>
        <v>4.6944444444444438</v>
      </c>
      <c r="G595" s="129">
        <f t="shared" si="75"/>
        <v>6.0277777777777777</v>
      </c>
      <c r="H595" s="129">
        <f t="shared" si="75"/>
        <v>6.7222222222222214</v>
      </c>
      <c r="I595" s="129">
        <f t="shared" si="75"/>
        <v>7.1388888888888884</v>
      </c>
      <c r="J595" s="129">
        <f t="shared" si="75"/>
        <v>6.083333333333333</v>
      </c>
      <c r="K595" s="129">
        <f t="shared" si="75"/>
        <v>4.5</v>
      </c>
      <c r="L595" s="129">
        <f t="shared" si="75"/>
        <v>2.8611111111111112</v>
      </c>
      <c r="M595" s="129">
        <f t="shared" si="75"/>
        <v>1.5833333333333333</v>
      </c>
      <c r="N595" s="129">
        <f t="shared" si="75"/>
        <v>1.1388888888888888</v>
      </c>
      <c r="O595" s="129">
        <f t="shared" si="75"/>
        <v>0</v>
      </c>
    </row>
    <row r="596" spans="1:15" ht="35.25" customHeight="1" thickBot="1">
      <c r="A596" s="204"/>
      <c r="B596" s="204"/>
      <c r="C596" s="130" t="s">
        <v>23</v>
      </c>
      <c r="D596" s="131"/>
      <c r="E596" s="131"/>
      <c r="F596" s="132"/>
      <c r="G596" s="131" t="s">
        <v>24</v>
      </c>
      <c r="H596" s="133">
        <f>(SUM(D594:O594)/12)*0.9</f>
        <v>11.932499999999999</v>
      </c>
      <c r="I596" s="126"/>
      <c r="J596" s="126" t="s">
        <v>25</v>
      </c>
      <c r="K596" s="133">
        <f>(SUM(D595:O595)/12)*0.9</f>
        <v>3.3145833333333332</v>
      </c>
      <c r="L596" s="115"/>
      <c r="M596" s="115"/>
      <c r="N596" s="115"/>
      <c r="O596" s="135"/>
    </row>
    <row r="597" spans="1:15" ht="35.25" customHeight="1" thickBot="1">
      <c r="A597" s="204"/>
      <c r="B597" s="204"/>
    </row>
    <row r="598" spans="1:15" ht="35.25" customHeight="1" thickBot="1">
      <c r="A598" s="204"/>
      <c r="B598" s="204">
        <v>78</v>
      </c>
      <c r="C598" s="117" t="s">
        <v>0</v>
      </c>
      <c r="D598" s="163" t="s">
        <v>102</v>
      </c>
      <c r="E598" s="164"/>
      <c r="F598" s="118" t="s">
        <v>15</v>
      </c>
      <c r="G598" s="119">
        <v>7</v>
      </c>
      <c r="H598" s="118" t="s">
        <v>16</v>
      </c>
      <c r="I598" s="119">
        <v>2466</v>
      </c>
      <c r="J598" s="120" t="s">
        <v>17</v>
      </c>
      <c r="K598" s="120"/>
      <c r="L598" s="120"/>
      <c r="M598" s="119">
        <v>6.5</v>
      </c>
      <c r="N598" s="121" t="s">
        <v>18</v>
      </c>
      <c r="O598" s="119">
        <v>183</v>
      </c>
    </row>
    <row r="599" spans="1:15" ht="35.25" customHeight="1">
      <c r="A599" s="204"/>
      <c r="B599" s="204"/>
      <c r="C599" s="117" t="s">
        <v>19</v>
      </c>
      <c r="D599" s="122">
        <v>1</v>
      </c>
      <c r="E599" s="118">
        <v>2</v>
      </c>
      <c r="F599" s="118">
        <v>3</v>
      </c>
      <c r="G599" s="118">
        <v>4</v>
      </c>
      <c r="H599" s="118">
        <v>5</v>
      </c>
      <c r="I599" s="118">
        <v>6</v>
      </c>
      <c r="J599" s="118">
        <v>7</v>
      </c>
      <c r="K599" s="118">
        <v>8</v>
      </c>
      <c r="L599" s="121">
        <v>9</v>
      </c>
      <c r="M599" s="121">
        <v>10</v>
      </c>
      <c r="N599" s="121">
        <v>11</v>
      </c>
      <c r="O599" s="134">
        <v>12</v>
      </c>
    </row>
    <row r="600" spans="1:15" ht="35.25" customHeight="1" thickBot="1">
      <c r="A600" s="204"/>
      <c r="B600" s="204"/>
      <c r="C600" s="123" t="s">
        <v>20</v>
      </c>
      <c r="D600" s="124">
        <v>31</v>
      </c>
      <c r="E600" s="125">
        <v>28</v>
      </c>
      <c r="F600" s="125">
        <v>31</v>
      </c>
      <c r="G600" s="126">
        <v>30</v>
      </c>
      <c r="H600" s="126">
        <v>31</v>
      </c>
      <c r="I600" s="126">
        <v>30</v>
      </c>
      <c r="J600" s="126">
        <v>31</v>
      </c>
      <c r="K600" s="126">
        <v>31</v>
      </c>
      <c r="L600" s="115">
        <v>30</v>
      </c>
      <c r="M600" s="115">
        <v>31</v>
      </c>
      <c r="N600" s="115">
        <v>30</v>
      </c>
      <c r="O600" s="135">
        <v>31</v>
      </c>
    </row>
    <row r="601" spans="1:15" ht="35.25" customHeight="1">
      <c r="A601" s="204"/>
      <c r="B601" s="204"/>
      <c r="C601" s="127" t="s">
        <v>21</v>
      </c>
      <c r="D601" s="51">
        <v>3.9</v>
      </c>
      <c r="E601" s="51">
        <v>7.4</v>
      </c>
      <c r="F601" s="51">
        <v>12</v>
      </c>
      <c r="G601" s="51">
        <v>16.3</v>
      </c>
      <c r="H601" s="51">
        <v>21.6</v>
      </c>
      <c r="I601" s="51">
        <v>25</v>
      </c>
      <c r="J601" s="51">
        <v>25.9</v>
      </c>
      <c r="K601" s="51">
        <v>22</v>
      </c>
      <c r="L601" s="114">
        <v>15.1</v>
      </c>
      <c r="M601" s="114">
        <v>9.1</v>
      </c>
      <c r="N601" s="114">
        <v>4.8</v>
      </c>
      <c r="O601" s="136">
        <v>3.9</v>
      </c>
    </row>
    <row r="602" spans="1:15" ht="35.25" customHeight="1" thickBot="1">
      <c r="A602" s="204"/>
      <c r="B602" s="204"/>
      <c r="C602" s="128" t="s">
        <v>22</v>
      </c>
      <c r="D602" s="129">
        <f>D601/3.6</f>
        <v>1.0833333333333333</v>
      </c>
      <c r="E602" s="129">
        <f t="shared" ref="E602:O602" si="76">E601/3.6</f>
        <v>2.0555555555555558</v>
      </c>
      <c r="F602" s="129">
        <f t="shared" si="76"/>
        <v>3.333333333333333</v>
      </c>
      <c r="G602" s="129">
        <f t="shared" si="76"/>
        <v>4.5277777777777777</v>
      </c>
      <c r="H602" s="129">
        <f t="shared" si="76"/>
        <v>6</v>
      </c>
      <c r="I602" s="129">
        <f t="shared" si="76"/>
        <v>6.9444444444444446</v>
      </c>
      <c r="J602" s="129">
        <f t="shared" si="76"/>
        <v>7.1944444444444438</v>
      </c>
      <c r="K602" s="129">
        <f t="shared" si="76"/>
        <v>6.1111111111111107</v>
      </c>
      <c r="L602" s="129">
        <f t="shared" si="76"/>
        <v>4.1944444444444446</v>
      </c>
      <c r="M602" s="129">
        <f t="shared" si="76"/>
        <v>2.5277777777777777</v>
      </c>
      <c r="N602" s="129">
        <f t="shared" si="76"/>
        <v>1.3333333333333333</v>
      </c>
      <c r="O602" s="129">
        <f t="shared" si="76"/>
        <v>1.0833333333333333</v>
      </c>
    </row>
    <row r="603" spans="1:15" ht="35.25" customHeight="1" thickBot="1">
      <c r="A603" s="204"/>
      <c r="B603" s="204"/>
      <c r="C603" s="130" t="s">
        <v>23</v>
      </c>
      <c r="D603" s="131"/>
      <c r="E603" s="131"/>
      <c r="F603" s="132"/>
      <c r="G603" s="131" t="s">
        <v>24</v>
      </c>
      <c r="H603" s="133">
        <f>(SUM(D601:O601)/12)*0.9</f>
        <v>12.525</v>
      </c>
      <c r="I603" s="126"/>
      <c r="J603" s="126" t="s">
        <v>25</v>
      </c>
      <c r="K603" s="133">
        <f>(SUM(D602:O602)/12)*0.9</f>
        <v>3.479166666666667</v>
      </c>
      <c r="L603" s="115"/>
      <c r="M603" s="115"/>
      <c r="N603" s="115"/>
      <c r="O603" s="135"/>
    </row>
    <row r="604" spans="1:15" ht="35.25" customHeight="1">
      <c r="A604" s="204"/>
    </row>
    <row r="605" spans="1:15" ht="35.25" customHeight="1">
      <c r="A605" s="204"/>
    </row>
    <row r="606" spans="1:15" ht="35.25" customHeight="1">
      <c r="A606" s="204"/>
    </row>
    <row r="607" spans="1:15" ht="35.25" customHeight="1">
      <c r="A607" s="204"/>
    </row>
    <row r="608" spans="1:15" ht="35.25" customHeight="1">
      <c r="A608" s="204"/>
    </row>
    <row r="609" spans="1:15" ht="35.25" customHeight="1">
      <c r="A609" s="204"/>
    </row>
    <row r="610" spans="1:15" ht="35.25" customHeight="1">
      <c r="A610" s="204"/>
      <c r="B610" s="204"/>
    </row>
    <row r="611" spans="1:15" ht="35.25" customHeight="1">
      <c r="A611" s="204"/>
      <c r="B611" s="204"/>
    </row>
    <row r="612" spans="1:15" ht="35.25" customHeight="1">
      <c r="A612" s="204"/>
      <c r="B612" s="204"/>
    </row>
    <row r="613" spans="1:15" ht="35.25" customHeight="1">
      <c r="A613" s="204"/>
      <c r="B613" s="204"/>
    </row>
    <row r="614" spans="1:15" ht="35.25" customHeight="1">
      <c r="A614" s="204"/>
      <c r="B614" s="204"/>
    </row>
    <row r="615" spans="1:15" ht="35.25" customHeight="1">
      <c r="A615" s="204"/>
      <c r="B615" s="204"/>
    </row>
    <row r="616" spans="1:15" ht="35.25" customHeight="1" thickBot="1">
      <c r="A616" s="204"/>
      <c r="B616" s="204"/>
    </row>
    <row r="617" spans="1:15" ht="35.25" customHeight="1" thickBot="1">
      <c r="A617" s="204"/>
      <c r="B617" s="204">
        <v>79</v>
      </c>
      <c r="C617" s="117" t="s">
        <v>0</v>
      </c>
      <c r="D617" s="163" t="s">
        <v>131</v>
      </c>
      <c r="E617" s="164"/>
      <c r="F617" s="118" t="s">
        <v>15</v>
      </c>
      <c r="G617" s="119">
        <v>4</v>
      </c>
      <c r="H617" s="118" t="s">
        <v>16</v>
      </c>
      <c r="I617" s="119">
        <v>944</v>
      </c>
      <c r="J617" s="120" t="s">
        <v>17</v>
      </c>
      <c r="K617" s="120"/>
      <c r="L617" s="120"/>
      <c r="M617" s="119">
        <v>12</v>
      </c>
      <c r="N617" s="121" t="s">
        <v>18</v>
      </c>
      <c r="O617" s="119">
        <v>120</v>
      </c>
    </row>
    <row r="618" spans="1:15" ht="35.25" customHeight="1">
      <c r="A618" s="204"/>
      <c r="B618" s="204"/>
      <c r="C618" s="117" t="s">
        <v>19</v>
      </c>
      <c r="D618" s="122">
        <v>1</v>
      </c>
      <c r="E618" s="118">
        <v>2</v>
      </c>
      <c r="F618" s="118">
        <v>3</v>
      </c>
      <c r="G618" s="118">
        <v>4</v>
      </c>
      <c r="H618" s="118">
        <v>5</v>
      </c>
      <c r="I618" s="118">
        <v>6</v>
      </c>
      <c r="J618" s="118">
        <v>7</v>
      </c>
      <c r="K618" s="118">
        <v>8</v>
      </c>
      <c r="L618" s="121">
        <v>9</v>
      </c>
      <c r="M618" s="121">
        <v>10</v>
      </c>
      <c r="N618" s="121">
        <v>11</v>
      </c>
      <c r="O618" s="134">
        <v>12</v>
      </c>
    </row>
    <row r="619" spans="1:15" ht="35.25" customHeight="1" thickBot="1">
      <c r="A619" s="204"/>
      <c r="B619" s="204"/>
      <c r="C619" s="123" t="s">
        <v>20</v>
      </c>
      <c r="D619" s="124">
        <v>31</v>
      </c>
      <c r="E619" s="125">
        <v>28</v>
      </c>
      <c r="F619" s="125">
        <v>31</v>
      </c>
      <c r="G619" s="126">
        <v>30</v>
      </c>
      <c r="H619" s="126">
        <v>31</v>
      </c>
      <c r="I619" s="126">
        <v>30</v>
      </c>
      <c r="J619" s="126">
        <v>31</v>
      </c>
      <c r="K619" s="126">
        <v>31</v>
      </c>
      <c r="L619" s="115">
        <v>30</v>
      </c>
      <c r="M619" s="115">
        <v>31</v>
      </c>
      <c r="N619" s="115">
        <v>30</v>
      </c>
      <c r="O619" s="135">
        <v>31</v>
      </c>
    </row>
    <row r="620" spans="1:15" ht="35.25" customHeight="1">
      <c r="A620" s="204"/>
      <c r="B620" s="204"/>
      <c r="C620" s="127" t="s">
        <v>21</v>
      </c>
      <c r="D620" s="51">
        <v>6</v>
      </c>
      <c r="E620" s="51">
        <v>8.1999999999999993</v>
      </c>
      <c r="F620" s="51">
        <v>15.7</v>
      </c>
      <c r="G620" s="51">
        <v>19.7</v>
      </c>
      <c r="H620" s="51">
        <v>12.8</v>
      </c>
      <c r="I620" s="51">
        <v>23.8</v>
      </c>
      <c r="J620" s="51">
        <v>20.7</v>
      </c>
      <c r="K620" s="51">
        <v>20.7</v>
      </c>
      <c r="L620" s="114">
        <v>15.5</v>
      </c>
      <c r="M620" s="114">
        <v>11.1</v>
      </c>
      <c r="N620" s="114">
        <v>6.9</v>
      </c>
      <c r="O620" s="136">
        <v>5.3</v>
      </c>
    </row>
    <row r="621" spans="1:15" ht="35.25" customHeight="1" thickBot="1">
      <c r="A621" s="204"/>
      <c r="B621" s="204"/>
      <c r="C621" s="128" t="s">
        <v>22</v>
      </c>
      <c r="D621" s="129">
        <f>D620/3.6</f>
        <v>1.6666666666666665</v>
      </c>
      <c r="E621" s="129">
        <f t="shared" ref="E621:O621" si="77">E620/3.6</f>
        <v>2.2777777777777777</v>
      </c>
      <c r="F621" s="129">
        <f t="shared" si="77"/>
        <v>4.3611111111111107</v>
      </c>
      <c r="G621" s="129">
        <f t="shared" si="77"/>
        <v>5.4722222222222223</v>
      </c>
      <c r="H621" s="129">
        <f t="shared" si="77"/>
        <v>3.5555555555555558</v>
      </c>
      <c r="I621" s="129">
        <f t="shared" si="77"/>
        <v>6.6111111111111107</v>
      </c>
      <c r="J621" s="129">
        <f t="shared" si="77"/>
        <v>5.75</v>
      </c>
      <c r="K621" s="129">
        <f t="shared" si="77"/>
        <v>5.75</v>
      </c>
      <c r="L621" s="129">
        <f t="shared" si="77"/>
        <v>4.3055555555555554</v>
      </c>
      <c r="M621" s="129">
        <f t="shared" si="77"/>
        <v>3.083333333333333</v>
      </c>
      <c r="N621" s="129">
        <f t="shared" si="77"/>
        <v>1.9166666666666667</v>
      </c>
      <c r="O621" s="129">
        <f t="shared" si="77"/>
        <v>1.4722222222222221</v>
      </c>
    </row>
    <row r="622" spans="1:15" ht="35.25" customHeight="1" thickBot="1">
      <c r="A622" s="204"/>
      <c r="B622" s="234"/>
      <c r="C622" s="130" t="s">
        <v>23</v>
      </c>
      <c r="D622" s="131"/>
      <c r="E622" s="131"/>
      <c r="F622" s="132"/>
      <c r="G622" s="131" t="s">
        <v>24</v>
      </c>
      <c r="H622" s="133">
        <f>(SUM(D620:O620)/12)*0.9</f>
        <v>12.48</v>
      </c>
      <c r="I622" s="126"/>
      <c r="J622" s="126" t="s">
        <v>25</v>
      </c>
      <c r="K622" s="133">
        <f>(SUM(D621:O621)/12)*0.9</f>
        <v>3.4666666666666663</v>
      </c>
      <c r="L622" s="115"/>
      <c r="M622" s="115"/>
      <c r="N622" s="115"/>
      <c r="O622" s="135"/>
    </row>
    <row r="623" spans="1:15" ht="35.25" customHeight="1" thickBot="1">
      <c r="A623" s="204"/>
      <c r="B623" s="234"/>
    </row>
    <row r="624" spans="1:15" ht="35.25" customHeight="1" thickBot="1">
      <c r="A624" s="204"/>
      <c r="B624" s="234">
        <v>80</v>
      </c>
      <c r="C624" s="117" t="s">
        <v>0</v>
      </c>
      <c r="D624" s="163" t="s">
        <v>103</v>
      </c>
      <c r="E624" s="164"/>
      <c r="F624" s="118" t="s">
        <v>15</v>
      </c>
      <c r="G624" s="119">
        <v>322</v>
      </c>
      <c r="H624" s="118" t="s">
        <v>16</v>
      </c>
      <c r="I624" s="119">
        <v>1943</v>
      </c>
      <c r="J624" s="120" t="s">
        <v>17</v>
      </c>
      <c r="K624" s="120"/>
      <c r="L624" s="120"/>
      <c r="M624" s="119">
        <v>7.5</v>
      </c>
      <c r="N624" s="121" t="s">
        <v>18</v>
      </c>
      <c r="O624" s="119">
        <v>166</v>
      </c>
    </row>
    <row r="625" spans="1:15" ht="35.25" customHeight="1">
      <c r="A625" s="204"/>
      <c r="B625" s="234"/>
      <c r="C625" s="117" t="s">
        <v>19</v>
      </c>
      <c r="D625" s="122">
        <v>1</v>
      </c>
      <c r="E625" s="118">
        <v>2</v>
      </c>
      <c r="F625" s="118">
        <v>3</v>
      </c>
      <c r="G625" s="118">
        <v>4</v>
      </c>
      <c r="H625" s="118">
        <v>5</v>
      </c>
      <c r="I625" s="118">
        <v>6</v>
      </c>
      <c r="J625" s="118">
        <v>7</v>
      </c>
      <c r="K625" s="118">
        <v>8</v>
      </c>
      <c r="L625" s="121">
        <v>9</v>
      </c>
      <c r="M625" s="121">
        <v>10</v>
      </c>
      <c r="N625" s="121">
        <v>11</v>
      </c>
      <c r="O625" s="134">
        <v>12</v>
      </c>
    </row>
    <row r="626" spans="1:15" ht="35.25" customHeight="1" thickBot="1">
      <c r="A626" s="204"/>
      <c r="B626" s="234"/>
      <c r="C626" s="123" t="s">
        <v>20</v>
      </c>
      <c r="D626" s="124">
        <v>31</v>
      </c>
      <c r="E626" s="125">
        <v>28</v>
      </c>
      <c r="F626" s="125">
        <v>31</v>
      </c>
      <c r="G626" s="126">
        <v>30</v>
      </c>
      <c r="H626" s="126">
        <v>31</v>
      </c>
      <c r="I626" s="126">
        <v>30</v>
      </c>
      <c r="J626" s="126">
        <v>31</v>
      </c>
      <c r="K626" s="126">
        <v>31</v>
      </c>
      <c r="L626" s="115">
        <v>30</v>
      </c>
      <c r="M626" s="115">
        <v>31</v>
      </c>
      <c r="N626" s="115">
        <v>30</v>
      </c>
      <c r="O626" s="135">
        <v>31</v>
      </c>
    </row>
    <row r="627" spans="1:15" ht="35.25" customHeight="1">
      <c r="A627" s="204"/>
      <c r="B627" s="234"/>
      <c r="C627" s="127" t="s">
        <v>21</v>
      </c>
      <c r="D627" s="51">
        <v>5.4</v>
      </c>
      <c r="E627" s="51">
        <v>7.9</v>
      </c>
      <c r="F627" s="51">
        <v>11.7</v>
      </c>
      <c r="G627" s="51">
        <v>16</v>
      </c>
      <c r="H627" s="51">
        <v>20.399999999999999</v>
      </c>
      <c r="I627" s="51">
        <v>23.2</v>
      </c>
      <c r="J627" s="51">
        <v>14.4</v>
      </c>
      <c r="K627" s="51">
        <v>20.399999999999999</v>
      </c>
      <c r="L627" s="114">
        <v>15.5</v>
      </c>
      <c r="M627" s="114">
        <v>10.1</v>
      </c>
      <c r="N627" s="114">
        <v>5</v>
      </c>
      <c r="O627" s="136">
        <v>4.3</v>
      </c>
    </row>
    <row r="628" spans="1:15" ht="35.25" customHeight="1" thickBot="1">
      <c r="A628" s="204"/>
      <c r="B628" s="234"/>
      <c r="C628" s="128" t="s">
        <v>22</v>
      </c>
      <c r="D628" s="129">
        <f>D627/3.6</f>
        <v>1.5</v>
      </c>
      <c r="E628" s="129">
        <f t="shared" ref="E628:O628" si="78">E627/3.6</f>
        <v>2.1944444444444446</v>
      </c>
      <c r="F628" s="129">
        <f t="shared" si="78"/>
        <v>3.2499999999999996</v>
      </c>
      <c r="G628" s="129">
        <f t="shared" si="78"/>
        <v>4.4444444444444446</v>
      </c>
      <c r="H628" s="129">
        <f t="shared" si="78"/>
        <v>5.6666666666666661</v>
      </c>
      <c r="I628" s="129">
        <f t="shared" si="78"/>
        <v>6.4444444444444438</v>
      </c>
      <c r="J628" s="129">
        <f t="shared" si="78"/>
        <v>4</v>
      </c>
      <c r="K628" s="129">
        <f t="shared" si="78"/>
        <v>5.6666666666666661</v>
      </c>
      <c r="L628" s="129">
        <f t="shared" si="78"/>
        <v>4.3055555555555554</v>
      </c>
      <c r="M628" s="129">
        <f t="shared" si="78"/>
        <v>2.8055555555555554</v>
      </c>
      <c r="N628" s="129">
        <f t="shared" si="78"/>
        <v>1.3888888888888888</v>
      </c>
      <c r="O628" s="129">
        <f t="shared" si="78"/>
        <v>1.1944444444444444</v>
      </c>
    </row>
    <row r="629" spans="1:15" ht="35.25" customHeight="1" thickBot="1">
      <c r="A629" s="204"/>
      <c r="B629" s="234"/>
      <c r="C629" s="130" t="s">
        <v>23</v>
      </c>
      <c r="D629" s="131"/>
      <c r="E629" s="131"/>
      <c r="F629" s="132"/>
      <c r="G629" s="131" t="s">
        <v>24</v>
      </c>
      <c r="H629" s="133">
        <f>(SUM(D627:O627)/12)*0.9</f>
        <v>11.572500000000002</v>
      </c>
      <c r="I629" s="126"/>
      <c r="J629" s="126" t="s">
        <v>25</v>
      </c>
      <c r="K629" s="133">
        <f>(SUM(D628:O628)/12)*0.9</f>
        <v>3.2145833333333331</v>
      </c>
      <c r="L629" s="115"/>
      <c r="M629" s="115"/>
      <c r="N629" s="115"/>
      <c r="O629" s="135"/>
    </row>
    <row r="630" spans="1:15" ht="35.25" customHeight="1" thickBot="1">
      <c r="B630" s="234"/>
    </row>
    <row r="631" spans="1:15" ht="35.25" customHeight="1" thickBot="1">
      <c r="B631" s="234">
        <v>81</v>
      </c>
      <c r="C631" s="117" t="s">
        <v>0</v>
      </c>
      <c r="D631" s="163" t="s">
        <v>104</v>
      </c>
      <c r="E631" s="164"/>
      <c r="F631" s="118" t="s">
        <v>15</v>
      </c>
      <c r="G631" s="119">
        <v>307</v>
      </c>
      <c r="H631" s="118" t="s">
        <v>16</v>
      </c>
      <c r="I631" s="119">
        <v>2755</v>
      </c>
      <c r="J631" s="120" t="s">
        <v>17</v>
      </c>
      <c r="K631" s="120"/>
      <c r="L631" s="120"/>
      <c r="M631" s="119">
        <v>5.6</v>
      </c>
      <c r="N631" s="121" t="s">
        <v>18</v>
      </c>
      <c r="O631" s="119">
        <v>183</v>
      </c>
    </row>
    <row r="632" spans="1:15" ht="35.25" customHeight="1">
      <c r="B632" s="234"/>
      <c r="C632" s="117" t="s">
        <v>19</v>
      </c>
      <c r="D632" s="122">
        <v>1</v>
      </c>
      <c r="E632" s="118">
        <v>2</v>
      </c>
      <c r="F632" s="118">
        <v>3</v>
      </c>
      <c r="G632" s="118">
        <v>4</v>
      </c>
      <c r="H632" s="118">
        <v>5</v>
      </c>
      <c r="I632" s="118">
        <v>6</v>
      </c>
      <c r="J632" s="118">
        <v>7</v>
      </c>
      <c r="K632" s="118">
        <v>8</v>
      </c>
      <c r="L632" s="121">
        <v>9</v>
      </c>
      <c r="M632" s="121">
        <v>10</v>
      </c>
      <c r="N632" s="121">
        <v>11</v>
      </c>
      <c r="O632" s="134">
        <v>12</v>
      </c>
    </row>
    <row r="633" spans="1:15" ht="35.25" customHeight="1" thickBot="1">
      <c r="B633" s="234"/>
      <c r="C633" s="123" t="s">
        <v>20</v>
      </c>
      <c r="D633" s="124">
        <v>31</v>
      </c>
      <c r="E633" s="125">
        <v>28</v>
      </c>
      <c r="F633" s="125">
        <v>31</v>
      </c>
      <c r="G633" s="126">
        <v>30</v>
      </c>
      <c r="H633" s="126">
        <v>31</v>
      </c>
      <c r="I633" s="126">
        <v>30</v>
      </c>
      <c r="J633" s="126">
        <v>31</v>
      </c>
      <c r="K633" s="126">
        <v>31</v>
      </c>
      <c r="L633" s="115">
        <v>30</v>
      </c>
      <c r="M633" s="115">
        <v>31</v>
      </c>
      <c r="N633" s="115">
        <v>30</v>
      </c>
      <c r="O633" s="135">
        <v>31</v>
      </c>
    </row>
    <row r="634" spans="1:15" ht="35.25" customHeight="1">
      <c r="B634" s="234"/>
      <c r="C634" s="127" t="s">
        <v>21</v>
      </c>
      <c r="D634" s="51">
        <v>5.5</v>
      </c>
      <c r="E634" s="51">
        <v>8.9</v>
      </c>
      <c r="F634" s="51">
        <v>14.2</v>
      </c>
      <c r="G634" s="51">
        <v>17.8</v>
      </c>
      <c r="H634" s="51">
        <v>21.4</v>
      </c>
      <c r="I634" s="51">
        <v>22.6</v>
      </c>
      <c r="J634" s="51">
        <v>22.4</v>
      </c>
      <c r="K634" s="51">
        <v>20.100000000000001</v>
      </c>
      <c r="L634" s="114">
        <v>16.899999999999999</v>
      </c>
      <c r="M634" s="114">
        <v>10.1</v>
      </c>
      <c r="N634" s="114">
        <v>6.7</v>
      </c>
      <c r="O634" s="136">
        <v>4.7</v>
      </c>
    </row>
    <row r="635" spans="1:15" ht="35.25" customHeight="1" thickBot="1">
      <c r="B635" s="234"/>
      <c r="C635" s="128" t="s">
        <v>22</v>
      </c>
      <c r="D635" s="129">
        <f>D634/3.6</f>
        <v>1.5277777777777777</v>
      </c>
      <c r="E635" s="129">
        <f t="shared" ref="E635:O635" si="79">E634/3.6</f>
        <v>2.4722222222222223</v>
      </c>
      <c r="F635" s="129">
        <f t="shared" si="79"/>
        <v>3.9444444444444442</v>
      </c>
      <c r="G635" s="129">
        <f t="shared" si="79"/>
        <v>4.9444444444444446</v>
      </c>
      <c r="H635" s="129">
        <f t="shared" si="79"/>
        <v>5.9444444444444438</v>
      </c>
      <c r="I635" s="129">
        <f t="shared" si="79"/>
        <v>6.2777777777777777</v>
      </c>
      <c r="J635" s="129">
        <f t="shared" si="79"/>
        <v>6.2222222222222214</v>
      </c>
      <c r="K635" s="129">
        <f t="shared" si="79"/>
        <v>5.5833333333333339</v>
      </c>
      <c r="L635" s="129">
        <f t="shared" si="79"/>
        <v>4.6944444444444438</v>
      </c>
      <c r="M635" s="129">
        <f t="shared" si="79"/>
        <v>2.8055555555555554</v>
      </c>
      <c r="N635" s="129">
        <f t="shared" si="79"/>
        <v>1.8611111111111112</v>
      </c>
      <c r="O635" s="129">
        <f t="shared" si="79"/>
        <v>1.3055555555555556</v>
      </c>
    </row>
    <row r="636" spans="1:15" ht="35.25" customHeight="1" thickBot="1">
      <c r="B636" s="234"/>
      <c r="C636" s="130" t="s">
        <v>23</v>
      </c>
      <c r="D636" s="131"/>
      <c r="E636" s="131"/>
      <c r="F636" s="132"/>
      <c r="G636" s="131" t="s">
        <v>24</v>
      </c>
      <c r="H636" s="133">
        <f>(SUM(D634:O634)/12)*0.9</f>
        <v>12.847499999999998</v>
      </c>
      <c r="I636" s="126"/>
      <c r="J636" s="126" t="s">
        <v>25</v>
      </c>
      <c r="K636" s="133">
        <f>(SUM(D635:O635)/12)*0.9</f>
        <v>3.5687500000000005</v>
      </c>
      <c r="L636" s="115"/>
      <c r="M636" s="115"/>
      <c r="N636" s="115"/>
      <c r="O636" s="135"/>
    </row>
    <row r="637" spans="1:15" ht="35.25" customHeight="1" thickBot="1">
      <c r="B637" s="234"/>
    </row>
    <row r="638" spans="1:15" ht="35.25" customHeight="1" thickBot="1">
      <c r="B638" s="234">
        <v>82</v>
      </c>
      <c r="C638" s="117" t="s">
        <v>0</v>
      </c>
      <c r="D638" s="163" t="s">
        <v>105</v>
      </c>
      <c r="E638" s="164"/>
      <c r="F638" s="118" t="s">
        <v>15</v>
      </c>
      <c r="G638" s="119"/>
      <c r="H638" s="118" t="s">
        <v>16</v>
      </c>
      <c r="I638" s="119"/>
      <c r="J638" s="120" t="s">
        <v>17</v>
      </c>
      <c r="K638" s="120"/>
      <c r="L638" s="120"/>
      <c r="M638" s="119"/>
      <c r="N638" s="121" t="s">
        <v>18</v>
      </c>
      <c r="O638" s="119"/>
    </row>
    <row r="639" spans="1:15" ht="35.25" customHeight="1">
      <c r="B639" s="234"/>
      <c r="C639" s="117" t="s">
        <v>19</v>
      </c>
      <c r="D639" s="122">
        <v>1</v>
      </c>
      <c r="E639" s="118">
        <v>2</v>
      </c>
      <c r="F639" s="118">
        <v>3</v>
      </c>
      <c r="G639" s="118">
        <v>4</v>
      </c>
      <c r="H639" s="118">
        <v>5</v>
      </c>
      <c r="I639" s="118">
        <v>6</v>
      </c>
      <c r="J639" s="118">
        <v>7</v>
      </c>
      <c r="K639" s="118">
        <v>8</v>
      </c>
      <c r="L639" s="121">
        <v>9</v>
      </c>
      <c r="M639" s="121">
        <v>10</v>
      </c>
      <c r="N639" s="121">
        <v>11</v>
      </c>
      <c r="O639" s="134">
        <v>12</v>
      </c>
    </row>
    <row r="640" spans="1:15" ht="35.25" customHeight="1" thickBot="1">
      <c r="B640" s="234"/>
      <c r="C640" s="123" t="s">
        <v>20</v>
      </c>
      <c r="D640" s="124">
        <v>31</v>
      </c>
      <c r="E640" s="125">
        <v>28</v>
      </c>
      <c r="F640" s="125">
        <v>31</v>
      </c>
      <c r="G640" s="126">
        <v>30</v>
      </c>
      <c r="H640" s="126">
        <v>31</v>
      </c>
      <c r="I640" s="126">
        <v>30</v>
      </c>
      <c r="J640" s="126">
        <v>31</v>
      </c>
      <c r="K640" s="126">
        <v>31</v>
      </c>
      <c r="L640" s="115">
        <v>30</v>
      </c>
      <c r="M640" s="115">
        <v>31</v>
      </c>
      <c r="N640" s="115">
        <v>30</v>
      </c>
      <c r="O640" s="135">
        <v>31</v>
      </c>
    </row>
    <row r="641" spans="2:15" ht="35.25" customHeight="1">
      <c r="B641" s="234"/>
      <c r="C641" s="127" t="s">
        <v>21</v>
      </c>
      <c r="D641" s="51">
        <v>5.3</v>
      </c>
      <c r="E641" s="51">
        <v>8.5</v>
      </c>
      <c r="F641" s="51">
        <v>12.9</v>
      </c>
      <c r="G641" s="51">
        <v>17.100000000000001</v>
      </c>
      <c r="H641" s="51">
        <v>20.2</v>
      </c>
      <c r="I641" s="51">
        <v>23.5</v>
      </c>
      <c r="J641" s="51">
        <v>25.8</v>
      </c>
      <c r="K641" s="51">
        <v>21.3</v>
      </c>
      <c r="L641" s="114">
        <v>15.9</v>
      </c>
      <c r="M641" s="114">
        <v>10.3</v>
      </c>
      <c r="N641" s="114">
        <v>5.8</v>
      </c>
      <c r="O641" s="136">
        <v>4.8</v>
      </c>
    </row>
    <row r="642" spans="2:15" ht="35.25" customHeight="1" thickBot="1">
      <c r="B642" s="234"/>
      <c r="C642" s="128" t="s">
        <v>22</v>
      </c>
      <c r="D642" s="129">
        <f>D641/3.6</f>
        <v>1.4722222222222221</v>
      </c>
      <c r="E642" s="129">
        <f t="shared" ref="E642:O642" si="80">E641/3.6</f>
        <v>2.3611111111111112</v>
      </c>
      <c r="F642" s="129">
        <f t="shared" si="80"/>
        <v>3.5833333333333335</v>
      </c>
      <c r="G642" s="129">
        <f t="shared" si="80"/>
        <v>4.75</v>
      </c>
      <c r="H642" s="129">
        <f t="shared" si="80"/>
        <v>5.6111111111111107</v>
      </c>
      <c r="I642" s="129">
        <f t="shared" si="80"/>
        <v>6.5277777777777777</v>
      </c>
      <c r="J642" s="129">
        <f t="shared" si="80"/>
        <v>7.166666666666667</v>
      </c>
      <c r="K642" s="129">
        <f t="shared" si="80"/>
        <v>5.916666666666667</v>
      </c>
      <c r="L642" s="129">
        <f t="shared" si="80"/>
        <v>4.416666666666667</v>
      </c>
      <c r="M642" s="129">
        <f t="shared" si="80"/>
        <v>2.8611111111111112</v>
      </c>
      <c r="N642" s="129">
        <f t="shared" si="80"/>
        <v>1.6111111111111109</v>
      </c>
      <c r="O642" s="129">
        <f t="shared" si="80"/>
        <v>1.3333333333333333</v>
      </c>
    </row>
    <row r="643" spans="2:15" ht="35.25" customHeight="1" thickBot="1">
      <c r="B643" s="234"/>
      <c r="C643" s="130" t="s">
        <v>23</v>
      </c>
      <c r="D643" s="131"/>
      <c r="E643" s="131"/>
      <c r="F643" s="132"/>
      <c r="G643" s="131" t="s">
        <v>24</v>
      </c>
      <c r="H643" s="133">
        <f>(SUM(D641:O641)/12)*0.9</f>
        <v>12.855000000000004</v>
      </c>
      <c r="I643" s="126"/>
      <c r="J643" s="126" t="s">
        <v>25</v>
      </c>
      <c r="K643" s="133">
        <f>(SUM(D642:O642)/12)*0.9</f>
        <v>3.5708333333333342</v>
      </c>
      <c r="L643" s="115"/>
      <c r="M643" s="115"/>
      <c r="N643" s="115"/>
      <c r="O643" s="135"/>
    </row>
    <row r="644" spans="2:15" ht="35.25" customHeight="1" thickBot="1">
      <c r="B644" s="234"/>
    </row>
    <row r="645" spans="2:15" ht="35.25" customHeight="1" thickBot="1">
      <c r="B645" s="234">
        <v>83</v>
      </c>
      <c r="C645" s="117" t="s">
        <v>0</v>
      </c>
      <c r="D645" s="163" t="s">
        <v>136</v>
      </c>
      <c r="E645" s="164"/>
      <c r="F645" s="118" t="s">
        <v>15</v>
      </c>
      <c r="G645" s="119">
        <v>17</v>
      </c>
      <c r="H645" s="118" t="s">
        <v>16</v>
      </c>
      <c r="I645" s="119">
        <v>799</v>
      </c>
      <c r="J645" s="120" t="s">
        <v>17</v>
      </c>
      <c r="K645" s="120"/>
      <c r="L645" s="120"/>
      <c r="M645" s="119">
        <v>12</v>
      </c>
      <c r="N645" s="121" t="s">
        <v>18</v>
      </c>
      <c r="O645" s="119">
        <v>121</v>
      </c>
    </row>
    <row r="646" spans="2:15" ht="35.25" customHeight="1">
      <c r="B646" s="234"/>
      <c r="C646" s="117" t="s">
        <v>19</v>
      </c>
      <c r="D646" s="122">
        <v>1</v>
      </c>
      <c r="E646" s="118">
        <v>2</v>
      </c>
      <c r="F646" s="118">
        <v>3</v>
      </c>
      <c r="G646" s="118">
        <v>4</v>
      </c>
      <c r="H646" s="118">
        <v>5</v>
      </c>
      <c r="I646" s="118">
        <v>6</v>
      </c>
      <c r="J646" s="118">
        <v>7</v>
      </c>
      <c r="K646" s="118">
        <v>8</v>
      </c>
      <c r="L646" s="121">
        <v>9</v>
      </c>
      <c r="M646" s="121">
        <v>10</v>
      </c>
      <c r="N646" s="121">
        <v>11</v>
      </c>
      <c r="O646" s="134">
        <v>12</v>
      </c>
    </row>
    <row r="647" spans="2:15" ht="35.25" customHeight="1" thickBot="1">
      <c r="B647" s="234"/>
      <c r="C647" s="123" t="s">
        <v>20</v>
      </c>
      <c r="D647" s="124">
        <v>31</v>
      </c>
      <c r="E647" s="125">
        <v>28</v>
      </c>
      <c r="F647" s="125">
        <v>31</v>
      </c>
      <c r="G647" s="126">
        <v>30</v>
      </c>
      <c r="H647" s="126">
        <v>31</v>
      </c>
      <c r="I647" s="126">
        <v>30</v>
      </c>
      <c r="J647" s="126">
        <v>31</v>
      </c>
      <c r="K647" s="126">
        <v>31</v>
      </c>
      <c r="L647" s="115">
        <v>30</v>
      </c>
      <c r="M647" s="115">
        <v>31</v>
      </c>
      <c r="N647" s="115">
        <v>30</v>
      </c>
      <c r="O647" s="135">
        <v>31</v>
      </c>
    </row>
    <row r="648" spans="2:15" ht="35.25" customHeight="1">
      <c r="B648" s="234"/>
      <c r="C648" s="127" t="s">
        <v>21</v>
      </c>
      <c r="D648" s="51">
        <v>8.9</v>
      </c>
      <c r="E648" s="51">
        <v>12.1</v>
      </c>
      <c r="F648" s="51">
        <v>17</v>
      </c>
      <c r="G648" s="51">
        <v>21.8</v>
      </c>
      <c r="H648" s="51">
        <v>26</v>
      </c>
      <c r="I648" s="51">
        <v>27.7</v>
      </c>
      <c r="J648" s="51">
        <v>28.1</v>
      </c>
      <c r="K648" s="51">
        <v>25.7</v>
      </c>
      <c r="L648" s="114">
        <v>20.399999999999999</v>
      </c>
      <c r="M648" s="114">
        <v>15</v>
      </c>
      <c r="N648" s="114">
        <v>8.6</v>
      </c>
      <c r="O648" s="136">
        <v>7.8</v>
      </c>
    </row>
    <row r="649" spans="2:15" ht="35.25" customHeight="1" thickBot="1">
      <c r="B649" s="234"/>
      <c r="C649" s="128" t="s">
        <v>22</v>
      </c>
      <c r="D649" s="129">
        <f>D648/3.6</f>
        <v>2.4722222222222223</v>
      </c>
      <c r="E649" s="129">
        <f t="shared" ref="E649:O649" si="81">E648/3.6</f>
        <v>3.3611111111111107</v>
      </c>
      <c r="F649" s="129">
        <f t="shared" si="81"/>
        <v>4.7222222222222223</v>
      </c>
      <c r="G649" s="129">
        <f t="shared" si="81"/>
        <v>6.0555555555555554</v>
      </c>
      <c r="H649" s="129">
        <f t="shared" si="81"/>
        <v>7.2222222222222223</v>
      </c>
      <c r="I649" s="129">
        <f t="shared" si="81"/>
        <v>7.6944444444444438</v>
      </c>
      <c r="J649" s="129">
        <f t="shared" si="81"/>
        <v>7.8055555555555554</v>
      </c>
      <c r="K649" s="129">
        <f t="shared" si="81"/>
        <v>7.1388888888888884</v>
      </c>
      <c r="L649" s="129">
        <f t="shared" si="81"/>
        <v>5.6666666666666661</v>
      </c>
      <c r="M649" s="129">
        <f t="shared" si="81"/>
        <v>4.166666666666667</v>
      </c>
      <c r="N649" s="129">
        <f t="shared" si="81"/>
        <v>2.3888888888888888</v>
      </c>
      <c r="O649" s="129">
        <f t="shared" si="81"/>
        <v>2.1666666666666665</v>
      </c>
    </row>
    <row r="650" spans="2:15" ht="35.25" customHeight="1" thickBot="1">
      <c r="B650" s="234"/>
      <c r="C650" s="130" t="s">
        <v>23</v>
      </c>
      <c r="D650" s="131"/>
      <c r="E650" s="131"/>
      <c r="F650" s="132"/>
      <c r="G650" s="131" t="s">
        <v>24</v>
      </c>
      <c r="H650" s="133">
        <f>(SUM(D648:O648)/12)*0.9</f>
        <v>16.432500000000001</v>
      </c>
      <c r="I650" s="126"/>
      <c r="J650" s="126" t="s">
        <v>25</v>
      </c>
      <c r="K650" s="133">
        <f>(SUM(D649:O649)/12)*0.9</f>
        <v>4.5645833333333323</v>
      </c>
      <c r="L650" s="115"/>
      <c r="M650" s="115"/>
      <c r="N650" s="115"/>
      <c r="O650" s="135"/>
    </row>
    <row r="651" spans="2:15" ht="35.25" customHeight="1" thickBot="1">
      <c r="B651" s="234"/>
    </row>
    <row r="652" spans="2:15" ht="35.25" customHeight="1" thickBot="1">
      <c r="B652" s="234">
        <v>84</v>
      </c>
      <c r="C652" s="117" t="s">
        <v>0</v>
      </c>
      <c r="D652" s="163" t="s">
        <v>106</v>
      </c>
      <c r="E652" s="164"/>
      <c r="F652" s="118" t="s">
        <v>15</v>
      </c>
      <c r="G652" s="119">
        <v>225</v>
      </c>
      <c r="H652" s="118" t="s">
        <v>16</v>
      </c>
      <c r="I652" s="119">
        <v>1185</v>
      </c>
      <c r="J652" s="120" t="s">
        <v>17</v>
      </c>
      <c r="K652" s="120"/>
      <c r="L652" s="120"/>
      <c r="M652" s="119">
        <v>10.199999999999999</v>
      </c>
      <c r="N652" s="121" t="s">
        <v>18</v>
      </c>
      <c r="O652" s="119">
        <v>137</v>
      </c>
    </row>
    <row r="653" spans="2:15" ht="35.25" customHeight="1">
      <c r="B653" s="234"/>
      <c r="C653" s="117" t="s">
        <v>19</v>
      </c>
      <c r="D653" s="122">
        <v>1</v>
      </c>
      <c r="E653" s="118">
        <v>2</v>
      </c>
      <c r="F653" s="118">
        <v>3</v>
      </c>
      <c r="G653" s="118">
        <v>4</v>
      </c>
      <c r="H653" s="118">
        <v>5</v>
      </c>
      <c r="I653" s="118">
        <v>6</v>
      </c>
      <c r="J653" s="118">
        <v>7</v>
      </c>
      <c r="K653" s="118">
        <v>8</v>
      </c>
      <c r="L653" s="121">
        <v>9</v>
      </c>
      <c r="M653" s="121">
        <v>10</v>
      </c>
      <c r="N653" s="121">
        <v>11</v>
      </c>
      <c r="O653" s="134">
        <v>12</v>
      </c>
    </row>
    <row r="654" spans="2:15" ht="35.25" customHeight="1" thickBot="1">
      <c r="B654" s="234"/>
      <c r="C654" s="123" t="s">
        <v>20</v>
      </c>
      <c r="D654" s="124">
        <v>31</v>
      </c>
      <c r="E654" s="125">
        <v>28</v>
      </c>
      <c r="F654" s="125">
        <v>31</v>
      </c>
      <c r="G654" s="126">
        <v>30</v>
      </c>
      <c r="H654" s="126">
        <v>31</v>
      </c>
      <c r="I654" s="126">
        <v>30</v>
      </c>
      <c r="J654" s="126">
        <v>31</v>
      </c>
      <c r="K654" s="126">
        <v>31</v>
      </c>
      <c r="L654" s="115">
        <v>30</v>
      </c>
      <c r="M654" s="115">
        <v>31</v>
      </c>
      <c r="N654" s="115">
        <v>30</v>
      </c>
      <c r="O654" s="135">
        <v>31</v>
      </c>
    </row>
    <row r="655" spans="2:15" ht="35.25" customHeight="1">
      <c r="B655" s="234"/>
      <c r="C655" s="127" t="s">
        <v>21</v>
      </c>
      <c r="D655" s="51">
        <v>6.8</v>
      </c>
      <c r="E655" s="51">
        <v>9.8000000000000007</v>
      </c>
      <c r="F655" s="51">
        <v>14.2</v>
      </c>
      <c r="G655" s="51">
        <v>19</v>
      </c>
      <c r="H655" s="51">
        <v>26.1</v>
      </c>
      <c r="I655" s="51">
        <v>26.6</v>
      </c>
      <c r="J655" s="51">
        <v>28.1</v>
      </c>
      <c r="K655" s="51">
        <v>24</v>
      </c>
      <c r="L655" s="114">
        <v>18.600000000000001</v>
      </c>
      <c r="M655" s="114">
        <v>12.6</v>
      </c>
      <c r="N655" s="114">
        <v>7.5</v>
      </c>
      <c r="O655" s="136">
        <v>5.8</v>
      </c>
    </row>
    <row r="656" spans="2:15" ht="35.25" customHeight="1" thickBot="1">
      <c r="B656" s="234"/>
      <c r="C656" s="128" t="s">
        <v>22</v>
      </c>
      <c r="D656" s="129">
        <f>D655/3.6</f>
        <v>1.8888888888888888</v>
      </c>
      <c r="E656" s="129">
        <f t="shared" ref="E656:O656" si="82">E655/3.6</f>
        <v>2.7222222222222223</v>
      </c>
      <c r="F656" s="129">
        <f t="shared" si="82"/>
        <v>3.9444444444444442</v>
      </c>
      <c r="G656" s="129">
        <f t="shared" si="82"/>
        <v>5.2777777777777777</v>
      </c>
      <c r="H656" s="129">
        <f t="shared" si="82"/>
        <v>7.25</v>
      </c>
      <c r="I656" s="129">
        <f t="shared" si="82"/>
        <v>7.3888888888888893</v>
      </c>
      <c r="J656" s="129">
        <f t="shared" si="82"/>
        <v>7.8055555555555554</v>
      </c>
      <c r="K656" s="129">
        <f t="shared" si="82"/>
        <v>6.6666666666666661</v>
      </c>
      <c r="L656" s="129">
        <f t="shared" si="82"/>
        <v>5.166666666666667</v>
      </c>
      <c r="M656" s="129">
        <f t="shared" si="82"/>
        <v>3.5</v>
      </c>
      <c r="N656" s="129">
        <f t="shared" si="82"/>
        <v>2.0833333333333335</v>
      </c>
      <c r="O656" s="129">
        <f t="shared" si="82"/>
        <v>1.6111111111111109</v>
      </c>
    </row>
    <row r="657" spans="2:15" ht="35.25" customHeight="1" thickBot="1">
      <c r="B657" s="234"/>
      <c r="C657" s="130" t="s">
        <v>23</v>
      </c>
      <c r="D657" s="131"/>
      <c r="E657" s="131"/>
      <c r="F657" s="132"/>
      <c r="G657" s="131" t="s">
        <v>24</v>
      </c>
      <c r="H657" s="133">
        <f>(SUM(D655:O655)/12)*0.9</f>
        <v>14.932499999999999</v>
      </c>
      <c r="I657" s="126"/>
      <c r="J657" s="126" t="s">
        <v>25</v>
      </c>
      <c r="K657" s="133">
        <f>(SUM(D656:O656)/12)*0.9</f>
        <v>4.1479166666666671</v>
      </c>
      <c r="L657" s="115"/>
      <c r="M657" s="115"/>
      <c r="N657" s="115"/>
      <c r="O657" s="135"/>
    </row>
    <row r="658" spans="2:15" ht="35.25" customHeight="1" thickBot="1">
      <c r="B658" s="234"/>
    </row>
    <row r="659" spans="2:15" ht="35.25" customHeight="1" thickBot="1">
      <c r="B659" s="234">
        <v>85</v>
      </c>
      <c r="C659" s="117" t="s">
        <v>0</v>
      </c>
      <c r="D659" s="163" t="s">
        <v>107</v>
      </c>
      <c r="E659" s="164"/>
      <c r="F659" s="118" t="s">
        <v>15</v>
      </c>
      <c r="G659" s="119">
        <v>4</v>
      </c>
      <c r="H659" s="118" t="s">
        <v>16</v>
      </c>
      <c r="I659" s="119">
        <v>1481</v>
      </c>
      <c r="J659" s="120" t="s">
        <v>17</v>
      </c>
      <c r="K659" s="120"/>
      <c r="L659" s="120"/>
      <c r="M659" s="119">
        <v>11</v>
      </c>
      <c r="N659" s="121" t="s">
        <v>18</v>
      </c>
      <c r="O659" s="119">
        <v>137</v>
      </c>
    </row>
    <row r="660" spans="2:15" ht="35.25" customHeight="1">
      <c r="B660" s="234"/>
      <c r="C660" s="117" t="s">
        <v>19</v>
      </c>
      <c r="D660" s="122">
        <v>1</v>
      </c>
      <c r="E660" s="118">
        <v>2</v>
      </c>
      <c r="F660" s="118">
        <v>3</v>
      </c>
      <c r="G660" s="118">
        <v>4</v>
      </c>
      <c r="H660" s="118">
        <v>5</v>
      </c>
      <c r="I660" s="118">
        <v>6</v>
      </c>
      <c r="J660" s="118">
        <v>7</v>
      </c>
      <c r="K660" s="118">
        <v>8</v>
      </c>
      <c r="L660" s="121">
        <v>9</v>
      </c>
      <c r="M660" s="121">
        <v>10</v>
      </c>
      <c r="N660" s="121">
        <v>11</v>
      </c>
      <c r="O660" s="134">
        <v>12</v>
      </c>
    </row>
    <row r="661" spans="2:15" ht="35.25" customHeight="1" thickBot="1">
      <c r="B661" s="234"/>
      <c r="C661" s="123" t="s">
        <v>20</v>
      </c>
      <c r="D661" s="124">
        <v>31</v>
      </c>
      <c r="E661" s="125">
        <v>28</v>
      </c>
      <c r="F661" s="125">
        <v>31</v>
      </c>
      <c r="G661" s="126">
        <v>30</v>
      </c>
      <c r="H661" s="126">
        <v>31</v>
      </c>
      <c r="I661" s="126">
        <v>30</v>
      </c>
      <c r="J661" s="126">
        <v>31</v>
      </c>
      <c r="K661" s="126">
        <v>31</v>
      </c>
      <c r="L661" s="115">
        <v>30</v>
      </c>
      <c r="M661" s="115">
        <v>31</v>
      </c>
      <c r="N661" s="115">
        <v>30</v>
      </c>
      <c r="O661" s="135">
        <v>31</v>
      </c>
    </row>
    <row r="662" spans="2:15" ht="35.25" customHeight="1">
      <c r="B662" s="234"/>
      <c r="C662" s="127" t="s">
        <v>21</v>
      </c>
      <c r="D662" s="51">
        <v>5.5</v>
      </c>
      <c r="E662" s="51">
        <v>8.3000000000000007</v>
      </c>
      <c r="F662" s="51">
        <v>12.5</v>
      </c>
      <c r="G662" s="51">
        <v>16.600000000000001</v>
      </c>
      <c r="H662" s="51">
        <v>18.600000000000001</v>
      </c>
      <c r="I662" s="51" t="s">
        <v>135</v>
      </c>
      <c r="J662" s="51">
        <v>23.7</v>
      </c>
      <c r="K662" s="51">
        <v>19.399999999999999</v>
      </c>
      <c r="L662" s="114">
        <v>15.1</v>
      </c>
      <c r="M662" s="114">
        <v>10.3</v>
      </c>
      <c r="N662" s="114">
        <v>6.2</v>
      </c>
      <c r="O662" s="136">
        <v>5</v>
      </c>
    </row>
    <row r="663" spans="2:15" ht="35.25" customHeight="1" thickBot="1">
      <c r="B663" s="234"/>
      <c r="C663" s="128" t="s">
        <v>22</v>
      </c>
      <c r="D663" s="129">
        <f>D662/3.6</f>
        <v>1.5277777777777777</v>
      </c>
      <c r="E663" s="129">
        <f t="shared" ref="E663:O663" si="83">E662/3.6</f>
        <v>2.3055555555555558</v>
      </c>
      <c r="F663" s="129">
        <f t="shared" si="83"/>
        <v>3.4722222222222223</v>
      </c>
      <c r="G663" s="129">
        <f t="shared" si="83"/>
        <v>4.6111111111111116</v>
      </c>
      <c r="H663" s="129">
        <f t="shared" si="83"/>
        <v>5.166666666666667</v>
      </c>
      <c r="I663" s="129" t="e">
        <f t="shared" si="83"/>
        <v>#VALUE!</v>
      </c>
      <c r="J663" s="129">
        <f t="shared" si="83"/>
        <v>6.583333333333333</v>
      </c>
      <c r="K663" s="129">
        <f t="shared" si="83"/>
        <v>5.3888888888888884</v>
      </c>
      <c r="L663" s="129">
        <f t="shared" si="83"/>
        <v>4.1944444444444446</v>
      </c>
      <c r="M663" s="129">
        <f t="shared" si="83"/>
        <v>2.8611111111111112</v>
      </c>
      <c r="N663" s="129">
        <f t="shared" si="83"/>
        <v>1.7222222222222223</v>
      </c>
      <c r="O663" s="129">
        <f t="shared" si="83"/>
        <v>1.3888888888888888</v>
      </c>
    </row>
    <row r="664" spans="2:15" ht="35.25" customHeight="1" thickBot="1">
      <c r="B664" s="234"/>
      <c r="C664" s="130" t="s">
        <v>23</v>
      </c>
      <c r="D664" s="131"/>
      <c r="E664" s="131"/>
      <c r="F664" s="132"/>
      <c r="G664" s="131" t="s">
        <v>24</v>
      </c>
      <c r="H664" s="133">
        <f>(SUM(D662:O662)/12)*0.9</f>
        <v>10.59</v>
      </c>
      <c r="I664" s="126"/>
      <c r="J664" s="126" t="s">
        <v>25</v>
      </c>
      <c r="K664" s="133" t="e">
        <f>(SUM(D663:O663)/12)*0.9</f>
        <v>#VALUE!</v>
      </c>
      <c r="L664" s="115"/>
      <c r="M664" s="115"/>
      <c r="N664" s="115"/>
      <c r="O664" s="135"/>
    </row>
    <row r="665" spans="2:15" ht="35.25" customHeight="1" thickBot="1">
      <c r="B665" s="234"/>
    </row>
    <row r="666" spans="2:15" ht="35.25" customHeight="1" thickBot="1">
      <c r="B666" s="235">
        <v>86</v>
      </c>
      <c r="C666" s="117" t="s">
        <v>0</v>
      </c>
      <c r="D666" s="163" t="s">
        <v>108</v>
      </c>
      <c r="E666" s="164"/>
      <c r="F666" s="118" t="s">
        <v>15</v>
      </c>
      <c r="G666" s="119">
        <v>15</v>
      </c>
      <c r="H666" s="118" t="s">
        <v>16</v>
      </c>
      <c r="I666" s="119">
        <v>1071</v>
      </c>
      <c r="J666" s="120" t="s">
        <v>17</v>
      </c>
      <c r="K666" s="120"/>
      <c r="L666" s="120"/>
      <c r="M666" s="119">
        <v>11</v>
      </c>
      <c r="N666" s="121" t="s">
        <v>18</v>
      </c>
      <c r="O666" s="119">
        <v>137</v>
      </c>
    </row>
    <row r="667" spans="2:15" ht="35.25" customHeight="1">
      <c r="B667" s="236"/>
      <c r="C667" s="117" t="s">
        <v>19</v>
      </c>
      <c r="D667" s="122">
        <v>1</v>
      </c>
      <c r="E667" s="118">
        <v>2</v>
      </c>
      <c r="F667" s="118">
        <v>3</v>
      </c>
      <c r="G667" s="118">
        <v>4</v>
      </c>
      <c r="H667" s="118">
        <v>5</v>
      </c>
      <c r="I667" s="118">
        <v>6</v>
      </c>
      <c r="J667" s="118">
        <v>7</v>
      </c>
      <c r="K667" s="118">
        <v>8</v>
      </c>
      <c r="L667" s="121">
        <v>9</v>
      </c>
      <c r="M667" s="121">
        <v>10</v>
      </c>
      <c r="N667" s="121">
        <v>11</v>
      </c>
      <c r="O667" s="134">
        <v>12</v>
      </c>
    </row>
    <row r="668" spans="2:15" ht="35.25" customHeight="1" thickBot="1">
      <c r="B668" s="236"/>
      <c r="C668" s="123" t="s">
        <v>20</v>
      </c>
      <c r="D668" s="124">
        <v>31</v>
      </c>
      <c r="E668" s="125">
        <v>28</v>
      </c>
      <c r="F668" s="125">
        <v>31</v>
      </c>
      <c r="G668" s="126">
        <v>30</v>
      </c>
      <c r="H668" s="126">
        <v>31</v>
      </c>
      <c r="I668" s="126">
        <v>30</v>
      </c>
      <c r="J668" s="126">
        <v>31</v>
      </c>
      <c r="K668" s="126">
        <v>31</v>
      </c>
      <c r="L668" s="115">
        <v>30</v>
      </c>
      <c r="M668" s="115">
        <v>31</v>
      </c>
      <c r="N668" s="115">
        <v>30</v>
      </c>
      <c r="O668" s="135">
        <v>31</v>
      </c>
    </row>
    <row r="669" spans="2:15" ht="35.25" customHeight="1">
      <c r="B669" s="236"/>
      <c r="C669" s="127" t="s">
        <v>21</v>
      </c>
      <c r="D669" s="51">
        <v>6.8</v>
      </c>
      <c r="E669" s="51">
        <v>10.9</v>
      </c>
      <c r="F669" s="51">
        <v>14.2</v>
      </c>
      <c r="G669" s="51">
        <v>21.7</v>
      </c>
      <c r="H669" s="51">
        <v>23.8</v>
      </c>
      <c r="I669" s="51">
        <v>27.2</v>
      </c>
      <c r="J669" s="51">
        <v>28.1</v>
      </c>
      <c r="K669" s="51">
        <v>24.2</v>
      </c>
      <c r="L669" s="114">
        <v>18.3</v>
      </c>
      <c r="M669" s="114">
        <v>12.6</v>
      </c>
      <c r="N669" s="114">
        <v>7.9</v>
      </c>
      <c r="O669" s="136">
        <v>6</v>
      </c>
    </row>
    <row r="670" spans="2:15" ht="35.25" customHeight="1" thickBot="1">
      <c r="B670" s="236"/>
      <c r="C670" s="128" t="s">
        <v>22</v>
      </c>
      <c r="D670" s="129">
        <f>D669/3.6</f>
        <v>1.8888888888888888</v>
      </c>
      <c r="E670" s="129">
        <f t="shared" ref="E670:O670" si="84">E669/3.6</f>
        <v>3.0277777777777777</v>
      </c>
      <c r="F670" s="129">
        <f t="shared" si="84"/>
        <v>3.9444444444444442</v>
      </c>
      <c r="G670" s="129">
        <f t="shared" si="84"/>
        <v>6.0277777777777777</v>
      </c>
      <c r="H670" s="129">
        <f t="shared" si="84"/>
        <v>6.6111111111111107</v>
      </c>
      <c r="I670" s="129">
        <f t="shared" si="84"/>
        <v>7.5555555555555554</v>
      </c>
      <c r="J670" s="129">
        <f t="shared" si="84"/>
        <v>7.8055555555555554</v>
      </c>
      <c r="K670" s="129">
        <f t="shared" si="84"/>
        <v>6.7222222222222214</v>
      </c>
      <c r="L670" s="129">
        <f t="shared" si="84"/>
        <v>5.083333333333333</v>
      </c>
      <c r="M670" s="129">
        <f t="shared" si="84"/>
        <v>3.5</v>
      </c>
      <c r="N670" s="129">
        <f t="shared" si="84"/>
        <v>2.1944444444444446</v>
      </c>
      <c r="O670" s="129">
        <f t="shared" si="84"/>
        <v>1.6666666666666665</v>
      </c>
    </row>
    <row r="671" spans="2:15" ht="35.25" customHeight="1" thickBot="1">
      <c r="B671" s="236"/>
      <c r="C671" s="130" t="s">
        <v>23</v>
      </c>
      <c r="D671" s="131"/>
      <c r="E671" s="131"/>
      <c r="F671" s="132"/>
      <c r="G671" s="131" t="s">
        <v>24</v>
      </c>
      <c r="H671" s="133">
        <f>(SUM(D669:O669)/12)*0.9</f>
        <v>15.127500000000001</v>
      </c>
      <c r="I671" s="126"/>
      <c r="J671" s="126" t="s">
        <v>25</v>
      </c>
      <c r="K671" s="133">
        <f>(SUM(D670:O670)/12)*0.9</f>
        <v>4.2020833333333334</v>
      </c>
      <c r="L671" s="115"/>
      <c r="M671" s="115"/>
      <c r="N671" s="115"/>
      <c r="O671" s="135"/>
    </row>
    <row r="672" spans="2:15" ht="35.25" customHeight="1" thickBot="1">
      <c r="B672" s="236"/>
    </row>
    <row r="673" spans="2:16" ht="35.25" customHeight="1" thickBot="1">
      <c r="B673" s="209">
        <v>87</v>
      </c>
      <c r="C673" s="117" t="s">
        <v>0</v>
      </c>
      <c r="D673" s="163" t="s">
        <v>109</v>
      </c>
      <c r="E673" s="164"/>
      <c r="F673" s="118" t="s">
        <v>15</v>
      </c>
      <c r="G673" s="119">
        <v>285</v>
      </c>
      <c r="H673" s="118" t="s">
        <v>16</v>
      </c>
      <c r="I673" s="119">
        <v>1834</v>
      </c>
      <c r="J673" s="120" t="s">
        <v>17</v>
      </c>
      <c r="K673" s="120"/>
      <c r="L673" s="120"/>
      <c r="M673" s="119">
        <v>7.9</v>
      </c>
      <c r="N673" s="121" t="s">
        <v>18</v>
      </c>
      <c r="O673" s="119">
        <v>166</v>
      </c>
    </row>
    <row r="674" spans="2:16" ht="35.25" customHeight="1">
      <c r="B674" s="209"/>
      <c r="C674" s="117" t="s">
        <v>19</v>
      </c>
      <c r="D674" s="122">
        <v>1</v>
      </c>
      <c r="E674" s="118">
        <v>2</v>
      </c>
      <c r="F674" s="118">
        <v>3</v>
      </c>
      <c r="G674" s="118">
        <v>4</v>
      </c>
      <c r="H674" s="118">
        <v>5</v>
      </c>
      <c r="I674" s="118">
        <v>6</v>
      </c>
      <c r="J674" s="118">
        <v>7</v>
      </c>
      <c r="K674" s="118">
        <v>8</v>
      </c>
      <c r="L674" s="121">
        <v>9</v>
      </c>
      <c r="M674" s="121">
        <v>10</v>
      </c>
      <c r="N674" s="121">
        <v>11</v>
      </c>
      <c r="O674" s="134">
        <v>12</v>
      </c>
    </row>
    <row r="675" spans="2:16" ht="35.25" customHeight="1" thickBot="1">
      <c r="B675" s="209"/>
      <c r="C675" s="123" t="s">
        <v>20</v>
      </c>
      <c r="D675" s="124">
        <v>31</v>
      </c>
      <c r="E675" s="125">
        <v>28</v>
      </c>
      <c r="F675" s="125">
        <v>31</v>
      </c>
      <c r="G675" s="126">
        <v>30</v>
      </c>
      <c r="H675" s="126">
        <v>31</v>
      </c>
      <c r="I675" s="126">
        <v>30</v>
      </c>
      <c r="J675" s="126">
        <v>31</v>
      </c>
      <c r="K675" s="126">
        <v>31</v>
      </c>
      <c r="L675" s="115">
        <v>30</v>
      </c>
      <c r="M675" s="115">
        <v>31</v>
      </c>
      <c r="N675" s="115">
        <v>30</v>
      </c>
      <c r="O675" s="135">
        <v>31</v>
      </c>
    </row>
    <row r="676" spans="2:16" ht="35.25" customHeight="1">
      <c r="B676" s="209"/>
      <c r="C676" s="127" t="s">
        <v>21</v>
      </c>
      <c r="D676" s="51">
        <v>5.6</v>
      </c>
      <c r="E676" s="51">
        <v>8.4</v>
      </c>
      <c r="F676" s="51">
        <v>12.7</v>
      </c>
      <c r="G676" s="51">
        <v>19.5</v>
      </c>
      <c r="H676" s="51">
        <v>26.3</v>
      </c>
      <c r="I676" s="51">
        <v>23.6</v>
      </c>
      <c r="J676" s="51">
        <v>25.7</v>
      </c>
      <c r="K676" s="51">
        <v>22.5</v>
      </c>
      <c r="L676" s="114">
        <v>16</v>
      </c>
      <c r="M676" s="114">
        <v>10.8</v>
      </c>
      <c r="N676" s="114">
        <v>6.8</v>
      </c>
      <c r="O676" s="136">
        <v>5</v>
      </c>
    </row>
    <row r="677" spans="2:16" ht="35.25" customHeight="1" thickBot="1">
      <c r="B677" s="209"/>
      <c r="C677" s="128" t="s">
        <v>22</v>
      </c>
      <c r="D677" s="129">
        <f>D676/3.6</f>
        <v>1.5555555555555554</v>
      </c>
      <c r="E677" s="129">
        <f t="shared" ref="E677:O677" si="85">E676/3.6</f>
        <v>2.3333333333333335</v>
      </c>
      <c r="F677" s="129">
        <f t="shared" si="85"/>
        <v>3.5277777777777777</v>
      </c>
      <c r="G677" s="129">
        <f t="shared" si="85"/>
        <v>5.416666666666667</v>
      </c>
      <c r="H677" s="129">
        <f t="shared" si="85"/>
        <v>7.3055555555555554</v>
      </c>
      <c r="I677" s="129">
        <f t="shared" si="85"/>
        <v>6.5555555555555554</v>
      </c>
      <c r="J677" s="129">
        <f t="shared" si="85"/>
        <v>7.1388888888888884</v>
      </c>
      <c r="K677" s="129">
        <f t="shared" si="85"/>
        <v>6.25</v>
      </c>
      <c r="L677" s="129">
        <f t="shared" si="85"/>
        <v>4.4444444444444446</v>
      </c>
      <c r="M677" s="129">
        <f t="shared" si="85"/>
        <v>3</v>
      </c>
      <c r="N677" s="129">
        <f t="shared" si="85"/>
        <v>1.8888888888888888</v>
      </c>
      <c r="O677" s="129">
        <f t="shared" si="85"/>
        <v>1.3888888888888888</v>
      </c>
    </row>
    <row r="678" spans="2:16" ht="35.25" customHeight="1" thickBot="1">
      <c r="B678" s="209"/>
      <c r="C678" s="130" t="s">
        <v>23</v>
      </c>
      <c r="D678" s="131"/>
      <c r="E678" s="131"/>
      <c r="F678" s="132"/>
      <c r="G678" s="131" t="s">
        <v>24</v>
      </c>
      <c r="H678" s="133">
        <f>(SUM(D676:O676)/12)*0.9</f>
        <v>13.717500000000003</v>
      </c>
      <c r="I678" s="126"/>
      <c r="J678" s="126" t="s">
        <v>25</v>
      </c>
      <c r="K678" s="133">
        <f>(SUM(D677:O677)/12)*0.9</f>
        <v>3.8104166666666655</v>
      </c>
      <c r="L678" s="115"/>
      <c r="M678" s="115"/>
      <c r="N678" s="115"/>
      <c r="O678" s="135"/>
    </row>
    <row r="679" spans="2:16" ht="35.25" customHeight="1" thickBot="1">
      <c r="B679" s="209"/>
    </row>
    <row r="680" spans="2:16" ht="35.25" customHeight="1" thickBot="1">
      <c r="B680" s="209"/>
      <c r="C680" s="117" t="s">
        <v>0</v>
      </c>
      <c r="D680" s="163" t="s">
        <v>110</v>
      </c>
      <c r="E680" s="164"/>
      <c r="F680" s="118" t="s">
        <v>15</v>
      </c>
      <c r="G680" s="119">
        <v>194</v>
      </c>
      <c r="H680" s="118" t="s">
        <v>16</v>
      </c>
      <c r="I680" s="119">
        <v>2567</v>
      </c>
      <c r="J680" s="120" t="s">
        <v>17</v>
      </c>
      <c r="K680" s="120"/>
      <c r="L680" s="120"/>
      <c r="M680" s="119">
        <v>9.3000000000000007</v>
      </c>
      <c r="N680" s="121" t="s">
        <v>18</v>
      </c>
      <c r="O680" s="119">
        <v>183</v>
      </c>
    </row>
    <row r="681" spans="2:16" ht="35.25" customHeight="1">
      <c r="B681" s="209">
        <v>88</v>
      </c>
      <c r="C681" s="117" t="s">
        <v>19</v>
      </c>
      <c r="D681" s="122">
        <v>1</v>
      </c>
      <c r="E681" s="118">
        <v>2</v>
      </c>
      <c r="F681" s="118">
        <v>3</v>
      </c>
      <c r="G681" s="118">
        <v>4</v>
      </c>
      <c r="H681" s="118">
        <v>5</v>
      </c>
      <c r="I681" s="118">
        <v>6</v>
      </c>
      <c r="J681" s="118">
        <v>7</v>
      </c>
      <c r="K681" s="118">
        <v>8</v>
      </c>
      <c r="L681" s="121">
        <v>9</v>
      </c>
      <c r="M681" s="121">
        <v>10</v>
      </c>
      <c r="N681" s="121">
        <v>11</v>
      </c>
      <c r="O681" s="134">
        <v>12</v>
      </c>
    </row>
    <row r="682" spans="2:16" ht="35.25" customHeight="1" thickBot="1">
      <c r="B682" s="209"/>
      <c r="C682" s="123" t="s">
        <v>20</v>
      </c>
      <c r="D682" s="124">
        <v>31</v>
      </c>
      <c r="E682" s="125">
        <v>28</v>
      </c>
      <c r="F682" s="125">
        <v>31</v>
      </c>
      <c r="G682" s="126">
        <v>30</v>
      </c>
      <c r="H682" s="126">
        <v>31</v>
      </c>
      <c r="I682" s="126">
        <v>30</v>
      </c>
      <c r="J682" s="126">
        <v>31</v>
      </c>
      <c r="K682" s="126">
        <v>31</v>
      </c>
      <c r="L682" s="115">
        <v>30</v>
      </c>
      <c r="M682" s="115">
        <v>31</v>
      </c>
      <c r="N682" s="115">
        <v>30</v>
      </c>
      <c r="O682" s="135">
        <v>31</v>
      </c>
    </row>
    <row r="683" spans="2:16" ht="35.25" customHeight="1">
      <c r="B683" s="209"/>
      <c r="C683" s="127" t="s">
        <v>21</v>
      </c>
      <c r="D683" s="51">
        <v>4.8</v>
      </c>
      <c r="E683" s="51">
        <v>8.4</v>
      </c>
      <c r="F683" s="51">
        <v>13.7</v>
      </c>
      <c r="G683" s="51">
        <v>16.7</v>
      </c>
      <c r="H683" s="51">
        <v>20.9</v>
      </c>
      <c r="I683" s="51">
        <v>23.2</v>
      </c>
      <c r="J683" s="51">
        <v>24.6</v>
      </c>
      <c r="K683" s="51">
        <v>20.2</v>
      </c>
      <c r="L683" s="114">
        <v>15.8</v>
      </c>
      <c r="M683" s="114">
        <v>9.4</v>
      </c>
      <c r="N683" s="114">
        <v>5.5</v>
      </c>
      <c r="O683" s="136">
        <v>4.0999999999999996</v>
      </c>
      <c r="P683" s="51"/>
    </row>
    <row r="684" spans="2:16" ht="35.25" customHeight="1" thickBot="1">
      <c r="B684" s="209"/>
      <c r="C684" s="128" t="s">
        <v>22</v>
      </c>
      <c r="D684" s="129">
        <f>D683/3.6</f>
        <v>1.3333333333333333</v>
      </c>
      <c r="E684" s="129">
        <f t="shared" ref="E684:O684" si="86">E683/3.6</f>
        <v>2.3333333333333335</v>
      </c>
      <c r="F684" s="129">
        <f t="shared" si="86"/>
        <v>3.8055555555555554</v>
      </c>
      <c r="G684" s="129">
        <f t="shared" si="86"/>
        <v>4.6388888888888884</v>
      </c>
      <c r="H684" s="129">
        <f t="shared" si="86"/>
        <v>5.8055555555555554</v>
      </c>
      <c r="I684" s="129">
        <f t="shared" si="86"/>
        <v>6.4444444444444438</v>
      </c>
      <c r="J684" s="129">
        <f t="shared" si="86"/>
        <v>6.8333333333333339</v>
      </c>
      <c r="K684" s="129">
        <f t="shared" si="86"/>
        <v>5.6111111111111107</v>
      </c>
      <c r="L684" s="129">
        <f t="shared" si="86"/>
        <v>4.3888888888888893</v>
      </c>
      <c r="M684" s="129">
        <f t="shared" si="86"/>
        <v>2.6111111111111112</v>
      </c>
      <c r="N684" s="129">
        <f t="shared" si="86"/>
        <v>1.5277777777777777</v>
      </c>
      <c r="O684" s="129">
        <f t="shared" si="86"/>
        <v>1.1388888888888888</v>
      </c>
    </row>
    <row r="685" spans="2:16" ht="35.25" customHeight="1" thickBot="1">
      <c r="B685" s="209"/>
      <c r="C685" s="130" t="s">
        <v>23</v>
      </c>
      <c r="D685" s="131"/>
      <c r="E685" s="131"/>
      <c r="F685" s="132"/>
      <c r="G685" s="131" t="s">
        <v>24</v>
      </c>
      <c r="H685" s="133">
        <f>(SUM(D683:O683)/12)*0.9</f>
        <v>12.547500000000001</v>
      </c>
      <c r="I685" s="126"/>
      <c r="J685" s="126" t="s">
        <v>25</v>
      </c>
      <c r="K685" s="133">
        <f>(SUM(D684:O684)/12)*0.9</f>
        <v>3.4854166666666666</v>
      </c>
      <c r="L685" s="115"/>
      <c r="M685" s="115"/>
      <c r="N685" s="115"/>
      <c r="O685" s="135"/>
    </row>
    <row r="686" spans="2:16" ht="35.25" customHeight="1" thickBot="1">
      <c r="B686" s="209"/>
    </row>
    <row r="687" spans="2:16" ht="35.25" customHeight="1" thickBot="1">
      <c r="B687" s="209">
        <v>89</v>
      </c>
      <c r="C687" s="117" t="s">
        <v>0</v>
      </c>
      <c r="D687" s="163" t="s">
        <v>111</v>
      </c>
      <c r="E687" s="164"/>
      <c r="F687" s="118" t="s">
        <v>15</v>
      </c>
      <c r="G687" s="119">
        <v>239</v>
      </c>
      <c r="H687" s="118" t="s">
        <v>16</v>
      </c>
      <c r="I687" s="119">
        <v>2617</v>
      </c>
      <c r="J687" s="120" t="s">
        <v>17</v>
      </c>
      <c r="K687" s="120"/>
      <c r="L687" s="120"/>
      <c r="M687" s="119">
        <v>5.6</v>
      </c>
      <c r="N687" s="121" t="s">
        <v>18</v>
      </c>
      <c r="O687" s="119">
        <v>183</v>
      </c>
    </row>
    <row r="688" spans="2:16" ht="35.25" customHeight="1">
      <c r="B688" s="209"/>
      <c r="C688" s="117" t="s">
        <v>19</v>
      </c>
      <c r="D688" s="122">
        <v>1</v>
      </c>
      <c r="E688" s="118">
        <v>2</v>
      </c>
      <c r="F688" s="118">
        <v>3</v>
      </c>
      <c r="G688" s="118">
        <v>4</v>
      </c>
      <c r="H688" s="118">
        <v>5</v>
      </c>
      <c r="I688" s="118">
        <v>6</v>
      </c>
      <c r="J688" s="118">
        <v>7</v>
      </c>
      <c r="K688" s="118">
        <v>8</v>
      </c>
      <c r="L688" s="121">
        <v>9</v>
      </c>
      <c r="M688" s="121">
        <v>10</v>
      </c>
      <c r="N688" s="121">
        <v>11</v>
      </c>
      <c r="O688" s="134">
        <v>12</v>
      </c>
    </row>
    <row r="689" spans="2:15" ht="35.25" customHeight="1" thickBot="1">
      <c r="B689" s="209"/>
      <c r="C689" s="123" t="s">
        <v>20</v>
      </c>
      <c r="D689" s="124">
        <v>31</v>
      </c>
      <c r="E689" s="125">
        <v>28</v>
      </c>
      <c r="F689" s="125">
        <v>31</v>
      </c>
      <c r="G689" s="126">
        <v>30</v>
      </c>
      <c r="H689" s="126">
        <v>31</v>
      </c>
      <c r="I689" s="126">
        <v>30</v>
      </c>
      <c r="J689" s="126">
        <v>31</v>
      </c>
      <c r="K689" s="126">
        <v>31</v>
      </c>
      <c r="L689" s="115">
        <v>30</v>
      </c>
      <c r="M689" s="115">
        <v>31</v>
      </c>
      <c r="N689" s="115">
        <v>30</v>
      </c>
      <c r="O689" s="135">
        <v>31</v>
      </c>
    </row>
    <row r="690" spans="2:15" ht="35.25" customHeight="1">
      <c r="B690" s="209"/>
      <c r="C690" s="127" t="s">
        <v>21</v>
      </c>
      <c r="D690" s="51">
        <v>5</v>
      </c>
      <c r="E690" s="51">
        <v>7.8</v>
      </c>
      <c r="F690" s="51">
        <v>12.2</v>
      </c>
      <c r="G690" s="51">
        <v>19</v>
      </c>
      <c r="H690" s="51">
        <v>19.600000000000001</v>
      </c>
      <c r="I690" s="51">
        <v>21.5</v>
      </c>
      <c r="J690" s="51">
        <v>23.6</v>
      </c>
      <c r="K690" s="51">
        <v>18.5</v>
      </c>
      <c r="L690" s="114">
        <v>13.5</v>
      </c>
      <c r="M690" s="114">
        <v>9.3000000000000007</v>
      </c>
      <c r="N690" s="114">
        <v>5.5</v>
      </c>
      <c r="O690" s="136">
        <v>4.7</v>
      </c>
    </row>
    <row r="691" spans="2:15" ht="35.25" customHeight="1" thickBot="1">
      <c r="B691" s="209"/>
      <c r="C691" s="128" t="s">
        <v>22</v>
      </c>
      <c r="D691" s="129">
        <f>D690/3.6</f>
        <v>1.3888888888888888</v>
      </c>
      <c r="E691" s="129">
        <f t="shared" ref="E691:O691" si="87">E690/3.6</f>
        <v>2.1666666666666665</v>
      </c>
      <c r="F691" s="129">
        <f t="shared" si="87"/>
        <v>3.3888888888888884</v>
      </c>
      <c r="G691" s="129">
        <f t="shared" si="87"/>
        <v>5.2777777777777777</v>
      </c>
      <c r="H691" s="129">
        <f t="shared" si="87"/>
        <v>5.4444444444444446</v>
      </c>
      <c r="I691" s="129">
        <f t="shared" si="87"/>
        <v>5.9722222222222223</v>
      </c>
      <c r="J691" s="129">
        <f t="shared" si="87"/>
        <v>6.5555555555555554</v>
      </c>
      <c r="K691" s="129">
        <f t="shared" si="87"/>
        <v>5.1388888888888884</v>
      </c>
      <c r="L691" s="129">
        <f t="shared" si="87"/>
        <v>3.75</v>
      </c>
      <c r="M691" s="129">
        <f t="shared" si="87"/>
        <v>2.5833333333333335</v>
      </c>
      <c r="N691" s="129">
        <f t="shared" si="87"/>
        <v>1.5277777777777777</v>
      </c>
      <c r="O691" s="129">
        <f t="shared" si="87"/>
        <v>1.3055555555555556</v>
      </c>
    </row>
    <row r="692" spans="2:15" ht="35.25" customHeight="1" thickBot="1">
      <c r="B692" s="209"/>
      <c r="C692" s="130" t="s">
        <v>23</v>
      </c>
      <c r="D692" s="131"/>
      <c r="E692" s="131"/>
      <c r="F692" s="132"/>
      <c r="G692" s="131" t="s">
        <v>24</v>
      </c>
      <c r="H692" s="133">
        <f>(SUM(D690:O690)/12)*0.9</f>
        <v>12.015000000000001</v>
      </c>
      <c r="I692" s="126"/>
      <c r="J692" s="126" t="s">
        <v>25</v>
      </c>
      <c r="K692" s="133">
        <f>(SUM(D691:O691)/12)*0.9</f>
        <v>3.3375000000000004</v>
      </c>
      <c r="L692" s="115"/>
      <c r="M692" s="115"/>
      <c r="N692" s="115"/>
      <c r="O692" s="135"/>
    </row>
    <row r="699" spans="2:15" ht="35.25" customHeight="1" thickBot="1">
      <c r="B699" s="209"/>
    </row>
    <row r="700" spans="2:15" ht="35.25" customHeight="1" thickBot="1">
      <c r="B700" s="209">
        <v>90</v>
      </c>
      <c r="C700" s="117" t="s">
        <v>0</v>
      </c>
      <c r="D700" s="163" t="s">
        <v>112</v>
      </c>
      <c r="E700" s="164"/>
      <c r="F700" s="118" t="s">
        <v>15</v>
      </c>
      <c r="G700" s="119">
        <v>3</v>
      </c>
      <c r="H700" s="118" t="s">
        <v>16</v>
      </c>
      <c r="I700" s="119">
        <v>810</v>
      </c>
      <c r="J700" s="120" t="s">
        <v>17</v>
      </c>
      <c r="K700" s="120"/>
      <c r="L700" s="120"/>
      <c r="M700" s="119">
        <v>12</v>
      </c>
      <c r="N700" s="121" t="s">
        <v>18</v>
      </c>
      <c r="O700" s="119">
        <v>120</v>
      </c>
    </row>
    <row r="701" spans="2:15" ht="35.25" customHeight="1">
      <c r="B701" s="209"/>
      <c r="C701" s="117" t="s">
        <v>19</v>
      </c>
      <c r="D701" s="122">
        <v>1</v>
      </c>
      <c r="E701" s="118">
        <v>2</v>
      </c>
      <c r="F701" s="118">
        <v>3</v>
      </c>
      <c r="G701" s="118">
        <v>4</v>
      </c>
      <c r="H701" s="118">
        <v>5</v>
      </c>
      <c r="I701" s="118">
        <v>6</v>
      </c>
      <c r="J701" s="118">
        <v>7</v>
      </c>
      <c r="K701" s="118">
        <v>8</v>
      </c>
      <c r="L701" s="121">
        <v>9</v>
      </c>
      <c r="M701" s="121">
        <v>10</v>
      </c>
      <c r="N701" s="121">
        <v>11</v>
      </c>
      <c r="O701" s="134">
        <v>12</v>
      </c>
    </row>
    <row r="702" spans="2:15" ht="35.25" customHeight="1" thickBot="1">
      <c r="B702" s="209"/>
      <c r="C702" s="123" t="s">
        <v>20</v>
      </c>
      <c r="D702" s="124">
        <v>31</v>
      </c>
      <c r="E702" s="125">
        <v>28</v>
      </c>
      <c r="F702" s="125">
        <v>31</v>
      </c>
      <c r="G702" s="126">
        <v>30</v>
      </c>
      <c r="H702" s="126">
        <v>31</v>
      </c>
      <c r="I702" s="126">
        <v>30</v>
      </c>
      <c r="J702" s="126">
        <v>31</v>
      </c>
      <c r="K702" s="126">
        <v>31</v>
      </c>
      <c r="L702" s="115">
        <v>30</v>
      </c>
      <c r="M702" s="115">
        <v>31</v>
      </c>
      <c r="N702" s="115">
        <v>30</v>
      </c>
      <c r="O702" s="135">
        <v>31</v>
      </c>
    </row>
    <row r="703" spans="2:15" ht="35.25" customHeight="1">
      <c r="B703" s="209"/>
      <c r="C703" s="127" t="s">
        <v>21</v>
      </c>
      <c r="D703" s="51">
        <v>8.5</v>
      </c>
      <c r="E703" s="51">
        <v>11.4</v>
      </c>
      <c r="F703" s="51">
        <v>16.399999999999999</v>
      </c>
      <c r="G703" s="51">
        <v>21.5</v>
      </c>
      <c r="H703" s="51">
        <v>26.5</v>
      </c>
      <c r="I703" s="51">
        <v>28.7</v>
      </c>
      <c r="J703" s="51">
        <v>28.9</v>
      </c>
      <c r="K703" s="51">
        <v>26.3</v>
      </c>
      <c r="L703" s="114">
        <v>20.5</v>
      </c>
      <c r="M703" s="114">
        <v>14.5</v>
      </c>
      <c r="N703" s="114">
        <v>9.9</v>
      </c>
      <c r="O703" s="136">
        <v>7.4</v>
      </c>
    </row>
    <row r="704" spans="2:15" ht="35.25" customHeight="1" thickBot="1">
      <c r="B704" s="209"/>
      <c r="C704" s="128" t="s">
        <v>22</v>
      </c>
      <c r="D704" s="129">
        <f>D703/3.6</f>
        <v>2.3611111111111112</v>
      </c>
      <c r="E704" s="129">
        <f t="shared" ref="E704:O704" si="88">E703/3.6</f>
        <v>3.1666666666666665</v>
      </c>
      <c r="F704" s="129">
        <f t="shared" si="88"/>
        <v>4.5555555555555554</v>
      </c>
      <c r="G704" s="129">
        <f t="shared" si="88"/>
        <v>5.9722222222222223</v>
      </c>
      <c r="H704" s="129">
        <f t="shared" si="88"/>
        <v>7.3611111111111107</v>
      </c>
      <c r="I704" s="129">
        <f t="shared" si="88"/>
        <v>7.9722222222222214</v>
      </c>
      <c r="J704" s="129">
        <f t="shared" si="88"/>
        <v>8.0277777777777768</v>
      </c>
      <c r="K704" s="129">
        <f t="shared" si="88"/>
        <v>7.3055555555555554</v>
      </c>
      <c r="L704" s="129">
        <f t="shared" si="88"/>
        <v>5.6944444444444446</v>
      </c>
      <c r="M704" s="129">
        <f t="shared" si="88"/>
        <v>4.0277777777777777</v>
      </c>
      <c r="N704" s="129">
        <f t="shared" si="88"/>
        <v>2.75</v>
      </c>
      <c r="O704" s="129">
        <f t="shared" si="88"/>
        <v>2.0555555555555558</v>
      </c>
    </row>
    <row r="705" spans="2:15" ht="35.25" customHeight="1" thickBot="1">
      <c r="B705" s="209"/>
      <c r="C705" s="130" t="s">
        <v>23</v>
      </c>
      <c r="D705" s="131"/>
      <c r="E705" s="131"/>
      <c r="F705" s="132"/>
      <c r="G705" s="131" t="s">
        <v>24</v>
      </c>
      <c r="H705" s="133">
        <f>(SUM(D703:O703)/12)*0.9</f>
        <v>16.537500000000005</v>
      </c>
      <c r="I705" s="126"/>
      <c r="J705" s="126" t="s">
        <v>25</v>
      </c>
      <c r="K705" s="133">
        <f>(SUM(D704:O704)/12)*0.9</f>
        <v>4.59375</v>
      </c>
      <c r="L705" s="115"/>
      <c r="M705" s="115"/>
      <c r="N705" s="115"/>
      <c r="O705" s="135"/>
    </row>
    <row r="706" spans="2:15" ht="35.25" customHeight="1" thickBot="1">
      <c r="B706" s="209"/>
    </row>
    <row r="707" spans="2:15" ht="35.25" customHeight="1" thickBot="1">
      <c r="B707" s="209">
        <v>91</v>
      </c>
      <c r="C707" s="117" t="s">
        <v>0</v>
      </c>
      <c r="D707" s="163" t="s">
        <v>113</v>
      </c>
      <c r="E707" s="164"/>
      <c r="F707" s="118" t="s">
        <v>15</v>
      </c>
      <c r="G707" s="119">
        <v>130</v>
      </c>
      <c r="H707" s="118" t="s">
        <v>16</v>
      </c>
      <c r="I707" s="119">
        <v>1650</v>
      </c>
      <c r="J707" s="120" t="s">
        <v>17</v>
      </c>
      <c r="K707" s="120"/>
      <c r="L707" s="120"/>
      <c r="M707" s="119">
        <v>9</v>
      </c>
      <c r="N707" s="121" t="s">
        <v>18</v>
      </c>
      <c r="O707" s="119">
        <v>166</v>
      </c>
    </row>
    <row r="708" spans="2:15" ht="35.25" customHeight="1">
      <c r="B708" s="209"/>
      <c r="C708" s="117" t="s">
        <v>19</v>
      </c>
      <c r="D708" s="122">
        <v>1</v>
      </c>
      <c r="E708" s="118">
        <v>2</v>
      </c>
      <c r="F708" s="118">
        <v>3</v>
      </c>
      <c r="G708" s="118">
        <v>4</v>
      </c>
      <c r="H708" s="118">
        <v>5</v>
      </c>
      <c r="I708" s="118">
        <v>6</v>
      </c>
      <c r="J708" s="118">
        <v>7</v>
      </c>
      <c r="K708" s="118">
        <v>8</v>
      </c>
      <c r="L708" s="121">
        <v>9</v>
      </c>
      <c r="M708" s="121">
        <v>10</v>
      </c>
      <c r="N708" s="121">
        <v>11</v>
      </c>
      <c r="O708" s="134">
        <v>12</v>
      </c>
    </row>
    <row r="709" spans="2:15" ht="35.25" customHeight="1" thickBot="1">
      <c r="B709" s="209"/>
      <c r="C709" s="123" t="s">
        <v>20</v>
      </c>
      <c r="D709" s="124">
        <v>31</v>
      </c>
      <c r="E709" s="125">
        <v>28</v>
      </c>
      <c r="F709" s="125">
        <v>31</v>
      </c>
      <c r="G709" s="126">
        <v>30</v>
      </c>
      <c r="H709" s="126">
        <v>31</v>
      </c>
      <c r="I709" s="126">
        <v>30</v>
      </c>
      <c r="J709" s="126">
        <v>31</v>
      </c>
      <c r="K709" s="126">
        <v>31</v>
      </c>
      <c r="L709" s="115">
        <v>30</v>
      </c>
      <c r="M709" s="115">
        <v>31</v>
      </c>
      <c r="N709" s="115">
        <v>30</v>
      </c>
      <c r="O709" s="135">
        <v>31</v>
      </c>
    </row>
    <row r="710" spans="2:15" ht="35.25" customHeight="1">
      <c r="B710" s="209"/>
      <c r="C710" s="127" t="s">
        <v>21</v>
      </c>
      <c r="D710" s="51">
        <v>5.7</v>
      </c>
      <c r="E710" s="51">
        <v>8.1</v>
      </c>
      <c r="F710" s="51">
        <v>12.5</v>
      </c>
      <c r="G710" s="51">
        <v>15.3</v>
      </c>
      <c r="H710" s="51">
        <v>19.899999999999999</v>
      </c>
      <c r="I710" s="51">
        <v>21.8</v>
      </c>
      <c r="J710" s="51">
        <v>24</v>
      </c>
      <c r="K710" s="51">
        <v>19.7</v>
      </c>
      <c r="L710" s="114">
        <v>16.2</v>
      </c>
      <c r="M710" s="114">
        <v>10.8</v>
      </c>
      <c r="N710" s="114">
        <v>6.6</v>
      </c>
      <c r="O710" s="136">
        <v>4.7</v>
      </c>
    </row>
    <row r="711" spans="2:15" ht="35.25" customHeight="1" thickBot="1">
      <c r="B711" s="209"/>
      <c r="C711" s="128" t="s">
        <v>22</v>
      </c>
      <c r="D711" s="129">
        <f>D710/3.6</f>
        <v>1.5833333333333333</v>
      </c>
      <c r="E711" s="129">
        <f t="shared" ref="E711:O711" si="89">E710/3.6</f>
        <v>2.25</v>
      </c>
      <c r="F711" s="129">
        <f t="shared" si="89"/>
        <v>3.4722222222222223</v>
      </c>
      <c r="G711" s="129">
        <f t="shared" si="89"/>
        <v>4.25</v>
      </c>
      <c r="H711" s="129">
        <f t="shared" si="89"/>
        <v>5.5277777777777777</v>
      </c>
      <c r="I711" s="129">
        <f t="shared" si="89"/>
        <v>6.0555555555555554</v>
      </c>
      <c r="J711" s="129">
        <f t="shared" si="89"/>
        <v>6.6666666666666661</v>
      </c>
      <c r="K711" s="129">
        <f t="shared" si="89"/>
        <v>5.4722222222222223</v>
      </c>
      <c r="L711" s="129">
        <f t="shared" si="89"/>
        <v>4.5</v>
      </c>
      <c r="M711" s="129">
        <f t="shared" si="89"/>
        <v>3</v>
      </c>
      <c r="N711" s="129">
        <f t="shared" si="89"/>
        <v>1.8333333333333333</v>
      </c>
      <c r="O711" s="129">
        <f t="shared" si="89"/>
        <v>1.3055555555555556</v>
      </c>
    </row>
    <row r="712" spans="2:15" ht="35.25" customHeight="1" thickBot="1">
      <c r="B712" s="209"/>
      <c r="C712" s="130" t="s">
        <v>23</v>
      </c>
      <c r="D712" s="131"/>
      <c r="E712" s="131"/>
      <c r="F712" s="132"/>
      <c r="G712" s="131" t="s">
        <v>24</v>
      </c>
      <c r="H712" s="133">
        <f>(SUM(D710:O710)/12)*0.9</f>
        <v>12.397499999999999</v>
      </c>
      <c r="I712" s="126"/>
      <c r="J712" s="126" t="s">
        <v>25</v>
      </c>
      <c r="K712" s="133">
        <f>(SUM(D711:O711)/12)*0.9</f>
        <v>3.4437500000000001</v>
      </c>
      <c r="L712" s="115"/>
      <c r="M712" s="115"/>
      <c r="N712" s="115"/>
      <c r="O712" s="135"/>
    </row>
    <row r="713" spans="2:15" ht="35.25" customHeight="1" thickBot="1">
      <c r="B713" s="209"/>
    </row>
    <row r="714" spans="2:15" ht="35.25" customHeight="1" thickBot="1">
      <c r="B714" s="209">
        <v>92</v>
      </c>
      <c r="C714" s="117" t="s">
        <v>0</v>
      </c>
      <c r="D714" s="163" t="s">
        <v>132</v>
      </c>
      <c r="E714" s="164"/>
      <c r="F714" s="118" t="s">
        <v>15</v>
      </c>
      <c r="G714" s="119">
        <v>2</v>
      </c>
      <c r="H714" s="118" t="s">
        <v>16</v>
      </c>
      <c r="I714" s="119">
        <v>1929</v>
      </c>
      <c r="J714" s="120" t="s">
        <v>17</v>
      </c>
      <c r="K714" s="120"/>
      <c r="L714" s="120"/>
      <c r="M714" s="119">
        <v>8.1</v>
      </c>
      <c r="N714" s="121" t="s">
        <v>18</v>
      </c>
      <c r="O714" s="119">
        <v>166</v>
      </c>
    </row>
    <row r="715" spans="2:15" ht="35.25" customHeight="1">
      <c r="B715" s="209"/>
      <c r="C715" s="117" t="s">
        <v>19</v>
      </c>
      <c r="D715" s="122">
        <v>1</v>
      </c>
      <c r="E715" s="118">
        <v>2</v>
      </c>
      <c r="F715" s="118">
        <v>3</v>
      </c>
      <c r="G715" s="118">
        <v>4</v>
      </c>
      <c r="H715" s="118">
        <v>5</v>
      </c>
      <c r="I715" s="118">
        <v>6</v>
      </c>
      <c r="J715" s="118">
        <v>7</v>
      </c>
      <c r="K715" s="118">
        <v>8</v>
      </c>
      <c r="L715" s="121">
        <v>9</v>
      </c>
      <c r="M715" s="121">
        <v>10</v>
      </c>
      <c r="N715" s="121">
        <v>11</v>
      </c>
      <c r="O715" s="134">
        <v>12</v>
      </c>
    </row>
    <row r="716" spans="2:15" ht="35.25" customHeight="1" thickBot="1">
      <c r="B716" s="209"/>
      <c r="C716" s="123" t="s">
        <v>20</v>
      </c>
      <c r="D716" s="124">
        <v>31</v>
      </c>
      <c r="E716" s="125">
        <v>28</v>
      </c>
      <c r="F716" s="125">
        <v>31</v>
      </c>
      <c r="G716" s="126">
        <v>30</v>
      </c>
      <c r="H716" s="126">
        <v>31</v>
      </c>
      <c r="I716" s="126">
        <v>30</v>
      </c>
      <c r="J716" s="126">
        <v>31</v>
      </c>
      <c r="K716" s="126">
        <v>31</v>
      </c>
      <c r="L716" s="115">
        <v>30</v>
      </c>
      <c r="M716" s="115">
        <v>31</v>
      </c>
      <c r="N716" s="115">
        <v>30</v>
      </c>
      <c r="O716" s="135">
        <v>31</v>
      </c>
    </row>
    <row r="717" spans="2:15" ht="35.25" customHeight="1">
      <c r="B717" s="209"/>
      <c r="C717" s="127" t="s">
        <v>21</v>
      </c>
      <c r="D717" s="51">
        <v>4.3</v>
      </c>
      <c r="E717" s="51">
        <v>7.2</v>
      </c>
      <c r="F717" s="51">
        <v>11.1</v>
      </c>
      <c r="G717" s="51">
        <v>15.6</v>
      </c>
      <c r="H717" s="51">
        <v>20</v>
      </c>
      <c r="I717" s="51">
        <v>21.5</v>
      </c>
      <c r="J717" s="51">
        <v>23.3</v>
      </c>
      <c r="K717" s="51">
        <v>20</v>
      </c>
      <c r="L717" s="114">
        <v>14.8</v>
      </c>
      <c r="M717" s="114">
        <v>9.6</v>
      </c>
      <c r="N717" s="114">
        <v>5.0999999999999996</v>
      </c>
      <c r="O717" s="136">
        <v>3.9</v>
      </c>
    </row>
    <row r="718" spans="2:15" ht="35.25" customHeight="1" thickBot="1">
      <c r="B718" s="209"/>
      <c r="C718" s="128" t="s">
        <v>22</v>
      </c>
      <c r="D718" s="129">
        <f>D717/3.6</f>
        <v>1.1944444444444444</v>
      </c>
      <c r="E718" s="129">
        <f t="shared" ref="E718:O718" si="90">E717/3.6</f>
        <v>2</v>
      </c>
      <c r="F718" s="129">
        <f t="shared" si="90"/>
        <v>3.083333333333333</v>
      </c>
      <c r="G718" s="129">
        <f t="shared" si="90"/>
        <v>4.333333333333333</v>
      </c>
      <c r="H718" s="129">
        <f t="shared" si="90"/>
        <v>5.5555555555555554</v>
      </c>
      <c r="I718" s="129">
        <f t="shared" si="90"/>
        <v>5.9722222222222223</v>
      </c>
      <c r="J718" s="129">
        <f t="shared" si="90"/>
        <v>6.4722222222222223</v>
      </c>
      <c r="K718" s="129">
        <f t="shared" si="90"/>
        <v>5.5555555555555554</v>
      </c>
      <c r="L718" s="129">
        <f t="shared" si="90"/>
        <v>4.1111111111111116</v>
      </c>
      <c r="M718" s="129">
        <f t="shared" si="90"/>
        <v>2.6666666666666665</v>
      </c>
      <c r="N718" s="129">
        <f t="shared" si="90"/>
        <v>1.4166666666666665</v>
      </c>
      <c r="O718" s="129">
        <f t="shared" si="90"/>
        <v>1.0833333333333333</v>
      </c>
    </row>
    <row r="719" spans="2:15" ht="35.25" customHeight="1" thickBot="1">
      <c r="B719" s="209"/>
      <c r="C719" s="130" t="s">
        <v>23</v>
      </c>
      <c r="D719" s="131"/>
      <c r="E719" s="131"/>
      <c r="F719" s="132"/>
      <c r="G719" s="131" t="s">
        <v>24</v>
      </c>
      <c r="H719" s="133">
        <f>(SUM(D717:O717)/12)*0.9</f>
        <v>11.73</v>
      </c>
      <c r="I719" s="126"/>
      <c r="J719" s="126" t="s">
        <v>25</v>
      </c>
      <c r="K719" s="133">
        <f>(SUM(D718:O718)/12)*0.9</f>
        <v>3.2583333333333333</v>
      </c>
      <c r="L719" s="115"/>
      <c r="M719" s="115"/>
      <c r="N719" s="115"/>
      <c r="O719" s="135"/>
    </row>
    <row r="720" spans="2:15" ht="35.25" customHeight="1" thickBot="1">
      <c r="B720" s="204"/>
    </row>
    <row r="721" spans="2:15" ht="35.25" customHeight="1" thickBot="1">
      <c r="B721" s="204">
        <v>93</v>
      </c>
      <c r="C721" s="117" t="s">
        <v>0</v>
      </c>
      <c r="D721" s="163" t="s">
        <v>114</v>
      </c>
      <c r="E721" s="164"/>
      <c r="F721" s="118" t="s">
        <v>15</v>
      </c>
      <c r="G721" s="119">
        <v>15</v>
      </c>
      <c r="H721" s="118" t="s">
        <v>16</v>
      </c>
      <c r="I721" s="119">
        <v>2378</v>
      </c>
      <c r="J721" s="120" t="s">
        <v>17</v>
      </c>
      <c r="K721" s="120"/>
      <c r="L721" s="120"/>
      <c r="M721" s="119">
        <v>7</v>
      </c>
      <c r="N721" s="121" t="s">
        <v>18</v>
      </c>
      <c r="O721" s="119">
        <v>186</v>
      </c>
    </row>
    <row r="722" spans="2:15" ht="35.25" customHeight="1">
      <c r="B722" s="204"/>
      <c r="C722" s="117" t="s">
        <v>19</v>
      </c>
      <c r="D722" s="122">
        <v>1</v>
      </c>
      <c r="E722" s="118">
        <v>2</v>
      </c>
      <c r="F722" s="118">
        <v>3</v>
      </c>
      <c r="G722" s="118">
        <v>4</v>
      </c>
      <c r="H722" s="118">
        <v>5</v>
      </c>
      <c r="I722" s="118">
        <v>6</v>
      </c>
      <c r="J722" s="118">
        <v>7</v>
      </c>
      <c r="K722" s="118">
        <v>8</v>
      </c>
      <c r="L722" s="121">
        <v>9</v>
      </c>
      <c r="M722" s="121">
        <v>10</v>
      </c>
      <c r="N722" s="121">
        <v>11</v>
      </c>
      <c r="O722" s="134">
        <v>12</v>
      </c>
    </row>
    <row r="723" spans="2:15" ht="35.25" customHeight="1" thickBot="1">
      <c r="C723" s="123" t="s">
        <v>20</v>
      </c>
      <c r="D723" s="124">
        <v>31</v>
      </c>
      <c r="E723" s="125">
        <v>28</v>
      </c>
      <c r="F723" s="125">
        <v>31</v>
      </c>
      <c r="G723" s="126">
        <v>30</v>
      </c>
      <c r="H723" s="126">
        <v>31</v>
      </c>
      <c r="I723" s="126">
        <v>30</v>
      </c>
      <c r="J723" s="126">
        <v>31</v>
      </c>
      <c r="K723" s="126">
        <v>31</v>
      </c>
      <c r="L723" s="115">
        <v>30</v>
      </c>
      <c r="M723" s="115">
        <v>31</v>
      </c>
      <c r="N723" s="115">
        <v>30</v>
      </c>
      <c r="O723" s="135">
        <v>31</v>
      </c>
    </row>
    <row r="724" spans="2:15" ht="35.25" customHeight="1">
      <c r="C724" s="127" t="s">
        <v>21</v>
      </c>
      <c r="D724" s="51">
        <v>4.5</v>
      </c>
      <c r="E724" s="51">
        <v>7.9</v>
      </c>
      <c r="F724" s="51">
        <v>12.1</v>
      </c>
      <c r="G724" s="51">
        <v>15.9</v>
      </c>
      <c r="H724" s="51">
        <v>20.3</v>
      </c>
      <c r="I724" s="51">
        <v>23.7</v>
      </c>
      <c r="J724" s="51">
        <v>24.5</v>
      </c>
      <c r="K724" s="51">
        <v>21.1</v>
      </c>
      <c r="L724" s="114">
        <v>15.2</v>
      </c>
      <c r="M724" s="114">
        <v>9.6</v>
      </c>
      <c r="N724" s="114">
        <v>4.8</v>
      </c>
      <c r="O724" s="136">
        <v>3.9</v>
      </c>
    </row>
    <row r="725" spans="2:15" ht="35.25" customHeight="1" thickBot="1">
      <c r="C725" s="128" t="s">
        <v>22</v>
      </c>
      <c r="D725" s="129">
        <f>D724/3.6</f>
        <v>1.25</v>
      </c>
      <c r="E725" s="129">
        <f t="shared" ref="E725:O725" si="91">E724/3.6</f>
        <v>2.1944444444444446</v>
      </c>
      <c r="F725" s="129">
        <f t="shared" si="91"/>
        <v>3.3611111111111107</v>
      </c>
      <c r="G725" s="129">
        <f t="shared" si="91"/>
        <v>4.416666666666667</v>
      </c>
      <c r="H725" s="129">
        <f t="shared" si="91"/>
        <v>5.6388888888888893</v>
      </c>
      <c r="I725" s="129">
        <f t="shared" si="91"/>
        <v>6.583333333333333</v>
      </c>
      <c r="J725" s="129">
        <f t="shared" si="91"/>
        <v>6.8055555555555554</v>
      </c>
      <c r="K725" s="129">
        <f t="shared" si="91"/>
        <v>5.8611111111111116</v>
      </c>
      <c r="L725" s="129">
        <f t="shared" si="91"/>
        <v>4.2222222222222223</v>
      </c>
      <c r="M725" s="129">
        <f t="shared" si="91"/>
        <v>2.6666666666666665</v>
      </c>
      <c r="N725" s="129">
        <f t="shared" si="91"/>
        <v>1.3333333333333333</v>
      </c>
      <c r="O725" s="129">
        <f t="shared" si="91"/>
        <v>1.0833333333333333</v>
      </c>
    </row>
    <row r="726" spans="2:15" ht="35.25" customHeight="1" thickBot="1">
      <c r="C726" s="130" t="s">
        <v>23</v>
      </c>
      <c r="D726" s="131"/>
      <c r="E726" s="131"/>
      <c r="F726" s="132"/>
      <c r="G726" s="131" t="s">
        <v>24</v>
      </c>
      <c r="H726" s="133">
        <f>(SUM(D724:O724)/12)*0.9</f>
        <v>12.262500000000001</v>
      </c>
      <c r="I726" s="126"/>
      <c r="J726" s="126" t="s">
        <v>25</v>
      </c>
      <c r="K726" s="133">
        <f>(SUM(D725:O725)/12)*0.9</f>
        <v>3.4062500000000004</v>
      </c>
      <c r="L726" s="115"/>
      <c r="M726" s="115"/>
      <c r="N726" s="115"/>
      <c r="O726" s="135"/>
    </row>
    <row r="727" spans="2:15" ht="35.25" customHeight="1" thickBot="1"/>
    <row r="728" spans="2:15" ht="35.25" customHeight="1" thickBot="1">
      <c r="B728" s="204">
        <v>94</v>
      </c>
      <c r="C728" s="117" t="s">
        <v>0</v>
      </c>
      <c r="D728" s="163" t="s">
        <v>115</v>
      </c>
      <c r="E728" s="164"/>
      <c r="F728" s="118" t="s">
        <v>15</v>
      </c>
      <c r="G728" s="119">
        <v>113</v>
      </c>
      <c r="H728" s="118" t="s">
        <v>16</v>
      </c>
      <c r="I728" s="119">
        <v>2323</v>
      </c>
      <c r="J728" s="120" t="s">
        <v>17</v>
      </c>
      <c r="K728" s="120"/>
      <c r="L728" s="120"/>
      <c r="M728" s="119">
        <v>7.4</v>
      </c>
      <c r="N728" s="121" t="s">
        <v>18</v>
      </c>
      <c r="O728" s="119">
        <v>183</v>
      </c>
    </row>
    <row r="729" spans="2:15" ht="35.25" customHeight="1">
      <c r="C729" s="117" t="s">
        <v>19</v>
      </c>
      <c r="D729" s="122">
        <v>1</v>
      </c>
      <c r="E729" s="118">
        <v>2</v>
      </c>
      <c r="F729" s="118">
        <v>3</v>
      </c>
      <c r="G729" s="118">
        <v>4</v>
      </c>
      <c r="H729" s="118">
        <v>5</v>
      </c>
      <c r="I729" s="118">
        <v>6</v>
      </c>
      <c r="J729" s="118">
        <v>7</v>
      </c>
      <c r="K729" s="118">
        <v>8</v>
      </c>
      <c r="L729" s="121">
        <v>9</v>
      </c>
      <c r="M729" s="121">
        <v>10</v>
      </c>
      <c r="N729" s="121">
        <v>11</v>
      </c>
      <c r="O729" s="134">
        <v>12</v>
      </c>
    </row>
    <row r="730" spans="2:15" ht="35.25" customHeight="1" thickBot="1">
      <c r="C730" s="123" t="s">
        <v>20</v>
      </c>
      <c r="D730" s="124">
        <v>31</v>
      </c>
      <c r="E730" s="125">
        <v>28</v>
      </c>
      <c r="F730" s="125">
        <v>31</v>
      </c>
      <c r="G730" s="126">
        <v>30</v>
      </c>
      <c r="H730" s="126">
        <v>31</v>
      </c>
      <c r="I730" s="126">
        <v>30</v>
      </c>
      <c r="J730" s="126">
        <v>31</v>
      </c>
      <c r="K730" s="126">
        <v>31</v>
      </c>
      <c r="L730" s="115">
        <v>30</v>
      </c>
      <c r="M730" s="115">
        <v>31</v>
      </c>
      <c r="N730" s="115">
        <v>30</v>
      </c>
      <c r="O730" s="135">
        <v>31</v>
      </c>
    </row>
    <row r="731" spans="2:15" ht="35.25" customHeight="1">
      <c r="C731" s="127" t="s">
        <v>21</v>
      </c>
      <c r="D731" s="51">
        <v>4.4000000000000004</v>
      </c>
      <c r="E731" s="51">
        <v>7</v>
      </c>
      <c r="F731" s="51">
        <v>10.9</v>
      </c>
      <c r="G731" s="51">
        <v>15.3</v>
      </c>
      <c r="H731" s="51">
        <v>19</v>
      </c>
      <c r="I731" s="51">
        <v>19.2</v>
      </c>
      <c r="J731" s="51">
        <v>22</v>
      </c>
      <c r="K731" s="51">
        <v>16.899999999999999</v>
      </c>
      <c r="L731" s="114">
        <v>14.1</v>
      </c>
      <c r="M731" s="114">
        <v>9.4</v>
      </c>
      <c r="N731" s="114">
        <v>5.2</v>
      </c>
      <c r="O731" s="136">
        <v>4</v>
      </c>
    </row>
    <row r="732" spans="2:15" ht="35.25" customHeight="1" thickBot="1">
      <c r="C732" s="128" t="s">
        <v>22</v>
      </c>
      <c r="D732" s="129">
        <f>D731/3.6</f>
        <v>1.2222222222222223</v>
      </c>
      <c r="E732" s="129">
        <f t="shared" ref="E732:O732" si="92">E731/3.6</f>
        <v>1.9444444444444444</v>
      </c>
      <c r="F732" s="129">
        <f t="shared" si="92"/>
        <v>3.0277777777777777</v>
      </c>
      <c r="G732" s="129">
        <f t="shared" si="92"/>
        <v>4.25</v>
      </c>
      <c r="H732" s="129">
        <f t="shared" si="92"/>
        <v>5.2777777777777777</v>
      </c>
      <c r="I732" s="129">
        <f t="shared" si="92"/>
        <v>5.333333333333333</v>
      </c>
      <c r="J732" s="129">
        <f t="shared" si="92"/>
        <v>6.1111111111111107</v>
      </c>
      <c r="K732" s="129">
        <f t="shared" si="92"/>
        <v>4.6944444444444438</v>
      </c>
      <c r="L732" s="129">
        <f t="shared" si="92"/>
        <v>3.9166666666666665</v>
      </c>
      <c r="M732" s="129">
        <f t="shared" si="92"/>
        <v>2.6111111111111112</v>
      </c>
      <c r="N732" s="129">
        <f t="shared" si="92"/>
        <v>1.4444444444444444</v>
      </c>
      <c r="O732" s="129">
        <f t="shared" si="92"/>
        <v>1.1111111111111112</v>
      </c>
    </row>
    <row r="733" spans="2:15" ht="35.25" customHeight="1" thickBot="1">
      <c r="C733" s="130" t="s">
        <v>23</v>
      </c>
      <c r="D733" s="131"/>
      <c r="E733" s="131"/>
      <c r="F733" s="132"/>
      <c r="G733" s="131" t="s">
        <v>24</v>
      </c>
      <c r="H733" s="133">
        <f>(SUM(D731:O731)/12)*0.9</f>
        <v>11.054999999999998</v>
      </c>
      <c r="I733" s="126"/>
      <c r="J733" s="126" t="s">
        <v>25</v>
      </c>
      <c r="K733" s="133">
        <f>(SUM(D732:O732)/12)*0.9</f>
        <v>3.0708333333333333</v>
      </c>
      <c r="L733" s="115"/>
      <c r="M733" s="115"/>
      <c r="N733" s="115"/>
      <c r="O733" s="135"/>
    </row>
    <row r="734" spans="2:15" ht="35.25" customHeight="1" thickBot="1"/>
    <row r="735" spans="2:15" ht="35.25" customHeight="1" thickBot="1">
      <c r="B735" s="204">
        <v>95</v>
      </c>
      <c r="C735" s="117" t="s">
        <v>0</v>
      </c>
      <c r="D735" s="163" t="s">
        <v>116</v>
      </c>
      <c r="E735" s="164"/>
      <c r="F735" s="118" t="s">
        <v>15</v>
      </c>
      <c r="G735" s="119">
        <v>382</v>
      </c>
      <c r="H735" s="118" t="s">
        <v>16</v>
      </c>
      <c r="I735" s="119">
        <v>2652</v>
      </c>
      <c r="J735" s="120" t="s">
        <v>17</v>
      </c>
      <c r="K735" s="120"/>
      <c r="L735" s="120"/>
      <c r="M735" s="119">
        <v>4.5999999999999996</v>
      </c>
      <c r="N735" s="121" t="s">
        <v>18</v>
      </c>
      <c r="O735" s="119">
        <v>183</v>
      </c>
    </row>
    <row r="736" spans="2:15" ht="35.25" customHeight="1">
      <c r="B736" s="204"/>
      <c r="C736" s="117" t="s">
        <v>19</v>
      </c>
      <c r="D736" s="122">
        <v>1</v>
      </c>
      <c r="E736" s="118">
        <v>2</v>
      </c>
      <c r="F736" s="118">
        <v>3</v>
      </c>
      <c r="G736" s="118">
        <v>4</v>
      </c>
      <c r="H736" s="118">
        <v>5</v>
      </c>
      <c r="I736" s="118">
        <v>6</v>
      </c>
      <c r="J736" s="118">
        <v>7</v>
      </c>
      <c r="K736" s="118">
        <v>8</v>
      </c>
      <c r="L736" s="121">
        <v>9</v>
      </c>
      <c r="M736" s="121">
        <v>10</v>
      </c>
      <c r="N736" s="121">
        <v>11</v>
      </c>
      <c r="O736" s="134">
        <v>12</v>
      </c>
    </row>
    <row r="737" spans="2:15" ht="35.25" customHeight="1" thickBot="1">
      <c r="B737" s="204"/>
      <c r="C737" s="123" t="s">
        <v>20</v>
      </c>
      <c r="D737" s="124">
        <v>31</v>
      </c>
      <c r="E737" s="125">
        <v>28</v>
      </c>
      <c r="F737" s="125">
        <v>31</v>
      </c>
      <c r="G737" s="126">
        <v>30</v>
      </c>
      <c r="H737" s="126">
        <v>31</v>
      </c>
      <c r="I737" s="126">
        <v>30</v>
      </c>
      <c r="J737" s="126">
        <v>31</v>
      </c>
      <c r="K737" s="126">
        <v>31</v>
      </c>
      <c r="L737" s="115">
        <v>30</v>
      </c>
      <c r="M737" s="115">
        <v>31</v>
      </c>
      <c r="N737" s="115">
        <v>30</v>
      </c>
      <c r="O737" s="135">
        <v>31</v>
      </c>
    </row>
    <row r="738" spans="2:15" ht="35.25" customHeight="1">
      <c r="B738" s="204"/>
      <c r="C738" s="127" t="s">
        <v>21</v>
      </c>
      <c r="D738" s="51">
        <v>5</v>
      </c>
      <c r="E738" s="51">
        <v>9.3000000000000007</v>
      </c>
      <c r="F738" s="51">
        <v>14.4</v>
      </c>
      <c r="G738" s="51">
        <v>15.4</v>
      </c>
      <c r="H738" s="51">
        <v>19.100000000000001</v>
      </c>
      <c r="I738" s="51">
        <v>20.5</v>
      </c>
      <c r="J738" s="51">
        <v>22</v>
      </c>
      <c r="K738" s="51">
        <v>18.2</v>
      </c>
      <c r="L738" s="114">
        <v>13.7</v>
      </c>
      <c r="M738" s="114">
        <v>9</v>
      </c>
      <c r="N738" s="114">
        <v>5.6</v>
      </c>
      <c r="O738" s="136">
        <v>3.7</v>
      </c>
    </row>
    <row r="739" spans="2:15" ht="35.25" customHeight="1" thickBot="1">
      <c r="B739" s="204"/>
      <c r="C739" s="128" t="s">
        <v>22</v>
      </c>
      <c r="D739" s="129">
        <f>D738/3.6</f>
        <v>1.3888888888888888</v>
      </c>
      <c r="E739" s="129">
        <f t="shared" ref="E739:O739" si="93">E738/3.6</f>
        <v>2.5833333333333335</v>
      </c>
      <c r="F739" s="129">
        <f t="shared" si="93"/>
        <v>4</v>
      </c>
      <c r="G739" s="129">
        <f t="shared" si="93"/>
        <v>4.2777777777777777</v>
      </c>
      <c r="H739" s="129">
        <f t="shared" si="93"/>
        <v>5.3055555555555562</v>
      </c>
      <c r="I739" s="129">
        <f t="shared" si="93"/>
        <v>5.6944444444444446</v>
      </c>
      <c r="J739" s="129">
        <f t="shared" si="93"/>
        <v>6.1111111111111107</v>
      </c>
      <c r="K739" s="129">
        <f t="shared" si="93"/>
        <v>5.0555555555555554</v>
      </c>
      <c r="L739" s="129">
        <f t="shared" si="93"/>
        <v>3.8055555555555554</v>
      </c>
      <c r="M739" s="129">
        <f t="shared" si="93"/>
        <v>2.5</v>
      </c>
      <c r="N739" s="129">
        <f t="shared" si="93"/>
        <v>1.5555555555555554</v>
      </c>
      <c r="O739" s="129">
        <f t="shared" si="93"/>
        <v>1.0277777777777779</v>
      </c>
    </row>
    <row r="740" spans="2:15" ht="35.25" customHeight="1" thickBot="1">
      <c r="B740" s="204"/>
      <c r="C740" s="130" t="s">
        <v>23</v>
      </c>
      <c r="D740" s="131"/>
      <c r="E740" s="131"/>
      <c r="F740" s="132"/>
      <c r="G740" s="131" t="s">
        <v>24</v>
      </c>
      <c r="H740" s="133">
        <f>(SUM(D738:O738)/12)*0.9</f>
        <v>11.692499999999999</v>
      </c>
      <c r="I740" s="126"/>
      <c r="J740" s="126" t="s">
        <v>25</v>
      </c>
      <c r="K740" s="133">
        <f>(SUM(D739:O739)/12)*0.9</f>
        <v>3.2479166666666668</v>
      </c>
      <c r="L740" s="115"/>
      <c r="M740" s="115"/>
      <c r="N740" s="115"/>
      <c r="O740" s="135"/>
    </row>
    <row r="741" spans="2:15" ht="35.25" customHeight="1" thickBot="1">
      <c r="B741" s="204"/>
    </row>
    <row r="742" spans="2:15" ht="35.25" customHeight="1" thickBot="1">
      <c r="B742" s="204">
        <v>96</v>
      </c>
      <c r="C742" s="117" t="s">
        <v>0</v>
      </c>
      <c r="D742" s="163" t="s">
        <v>117</v>
      </c>
      <c r="E742" s="164"/>
      <c r="F742" s="118" t="s">
        <v>15</v>
      </c>
      <c r="G742" s="119"/>
      <c r="H742" s="118" t="s">
        <v>16</v>
      </c>
      <c r="I742" s="119"/>
      <c r="J742" s="120" t="s">
        <v>17</v>
      </c>
      <c r="K742" s="120"/>
      <c r="L742" s="120"/>
      <c r="M742" s="119"/>
      <c r="N742" s="121" t="s">
        <v>18</v>
      </c>
      <c r="O742" s="119"/>
    </row>
    <row r="743" spans="2:15" ht="35.25" customHeight="1">
      <c r="B743" s="204"/>
      <c r="C743" s="117" t="s">
        <v>19</v>
      </c>
      <c r="D743" s="122">
        <v>1</v>
      </c>
      <c r="E743" s="118">
        <v>2</v>
      </c>
      <c r="F743" s="118">
        <v>3</v>
      </c>
      <c r="G743" s="118">
        <v>4</v>
      </c>
      <c r="H743" s="118">
        <v>5</v>
      </c>
      <c r="I743" s="118">
        <v>6</v>
      </c>
      <c r="J743" s="118">
        <v>7</v>
      </c>
      <c r="K743" s="118">
        <v>8</v>
      </c>
      <c r="L743" s="121">
        <v>9</v>
      </c>
      <c r="M743" s="121">
        <v>10</v>
      </c>
      <c r="N743" s="121">
        <v>11</v>
      </c>
      <c r="O743" s="134">
        <v>12</v>
      </c>
    </row>
    <row r="744" spans="2:15" ht="35.25" customHeight="1" thickBot="1">
      <c r="B744" s="204"/>
      <c r="C744" s="123" t="s">
        <v>20</v>
      </c>
      <c r="D744" s="124">
        <v>31</v>
      </c>
      <c r="E744" s="125">
        <v>28</v>
      </c>
      <c r="F744" s="125">
        <v>31</v>
      </c>
      <c r="G744" s="126">
        <v>30</v>
      </c>
      <c r="H744" s="126">
        <v>31</v>
      </c>
      <c r="I744" s="126">
        <v>30</v>
      </c>
      <c r="J744" s="126">
        <v>31</v>
      </c>
      <c r="K744" s="126">
        <v>31</v>
      </c>
      <c r="L744" s="115">
        <v>30</v>
      </c>
      <c r="M744" s="115">
        <v>31</v>
      </c>
      <c r="N744" s="115">
        <v>30</v>
      </c>
      <c r="O744" s="135">
        <v>31</v>
      </c>
    </row>
    <row r="745" spans="2:15" ht="35.25" customHeight="1">
      <c r="B745" s="204"/>
      <c r="C745" s="127" t="s">
        <v>21</v>
      </c>
      <c r="D745" s="51">
        <v>5.2</v>
      </c>
      <c r="E745" s="51">
        <v>7.4</v>
      </c>
      <c r="F745" s="51">
        <v>10.4</v>
      </c>
      <c r="G745" s="51">
        <v>16.899999999999999</v>
      </c>
      <c r="H745" s="51">
        <v>18.2</v>
      </c>
      <c r="I745" s="51">
        <v>22</v>
      </c>
      <c r="J745" s="51">
        <v>23.2</v>
      </c>
      <c r="K745" s="51">
        <v>18.3</v>
      </c>
      <c r="L745" s="114">
        <v>14.3</v>
      </c>
      <c r="M745" s="114">
        <v>9.1</v>
      </c>
      <c r="N745" s="114">
        <v>5.9</v>
      </c>
      <c r="O745" s="136">
        <v>4.7</v>
      </c>
    </row>
    <row r="746" spans="2:15" ht="35.25" customHeight="1" thickBot="1">
      <c r="B746" s="204"/>
      <c r="C746" s="128" t="s">
        <v>22</v>
      </c>
      <c r="D746" s="129">
        <f>D745/3.6</f>
        <v>1.4444444444444444</v>
      </c>
      <c r="E746" s="129">
        <f t="shared" ref="E746:O746" si="94">E745/3.6</f>
        <v>2.0555555555555558</v>
      </c>
      <c r="F746" s="129">
        <f t="shared" si="94"/>
        <v>2.8888888888888888</v>
      </c>
      <c r="G746" s="129">
        <f t="shared" si="94"/>
        <v>4.6944444444444438</v>
      </c>
      <c r="H746" s="129">
        <f t="shared" si="94"/>
        <v>5.0555555555555554</v>
      </c>
      <c r="I746" s="129">
        <f t="shared" si="94"/>
        <v>6.1111111111111107</v>
      </c>
      <c r="J746" s="129">
        <f t="shared" si="94"/>
        <v>6.4444444444444438</v>
      </c>
      <c r="K746" s="129">
        <f t="shared" si="94"/>
        <v>5.083333333333333</v>
      </c>
      <c r="L746" s="129">
        <f t="shared" si="94"/>
        <v>3.9722222222222223</v>
      </c>
      <c r="M746" s="129">
        <f t="shared" si="94"/>
        <v>2.5277777777777777</v>
      </c>
      <c r="N746" s="129">
        <f t="shared" si="94"/>
        <v>1.6388888888888888</v>
      </c>
      <c r="O746" s="129">
        <f t="shared" si="94"/>
        <v>1.3055555555555556</v>
      </c>
    </row>
    <row r="747" spans="2:15" ht="35.25" customHeight="1" thickBot="1">
      <c r="B747" s="204"/>
      <c r="C747" s="130" t="s">
        <v>23</v>
      </c>
      <c r="D747" s="131"/>
      <c r="E747" s="131"/>
      <c r="F747" s="132"/>
      <c r="G747" s="131" t="s">
        <v>24</v>
      </c>
      <c r="H747" s="133">
        <f>(SUM(D745:O745)/12)*0.9</f>
        <v>11.67</v>
      </c>
      <c r="I747" s="126"/>
      <c r="J747" s="126" t="s">
        <v>25</v>
      </c>
      <c r="K747" s="133">
        <f>(SUM(D746:O746)/12)*0.9</f>
        <v>3.2416666666666663</v>
      </c>
      <c r="L747" s="115"/>
      <c r="M747" s="115"/>
      <c r="N747" s="115"/>
      <c r="O747" s="135"/>
    </row>
    <row r="748" spans="2:15" ht="35.25" customHeight="1" thickBot="1">
      <c r="B748" s="204"/>
    </row>
    <row r="749" spans="2:15" ht="35.25" customHeight="1" thickBot="1">
      <c r="B749" s="204">
        <v>97</v>
      </c>
      <c r="C749" s="117" t="s">
        <v>0</v>
      </c>
      <c r="D749" s="163" t="s">
        <v>118</v>
      </c>
      <c r="E749" s="164"/>
      <c r="F749" s="118" t="s">
        <v>15</v>
      </c>
      <c r="G749" s="119">
        <v>130</v>
      </c>
      <c r="H749" s="118" t="s">
        <v>16</v>
      </c>
      <c r="I749" s="119">
        <v>2751</v>
      </c>
      <c r="J749" s="120" t="s">
        <v>17</v>
      </c>
      <c r="K749" s="120"/>
      <c r="L749" s="120"/>
      <c r="M749" s="119">
        <v>5.7</v>
      </c>
      <c r="N749" s="121" t="s">
        <v>18</v>
      </c>
      <c r="O749" s="119">
        <v>183</v>
      </c>
    </row>
    <row r="750" spans="2:15" ht="35.25" customHeight="1">
      <c r="B750" s="204"/>
      <c r="C750" s="117" t="s">
        <v>19</v>
      </c>
      <c r="D750" s="122">
        <v>1</v>
      </c>
      <c r="E750" s="118">
        <v>2</v>
      </c>
      <c r="F750" s="118">
        <v>3</v>
      </c>
      <c r="G750" s="118">
        <v>4</v>
      </c>
      <c r="H750" s="118">
        <v>5</v>
      </c>
      <c r="I750" s="118">
        <v>6</v>
      </c>
      <c r="J750" s="118">
        <v>7</v>
      </c>
      <c r="K750" s="118">
        <v>8</v>
      </c>
      <c r="L750" s="121">
        <v>9</v>
      </c>
      <c r="M750" s="121">
        <v>10</v>
      </c>
      <c r="N750" s="121">
        <v>11</v>
      </c>
      <c r="O750" s="134">
        <v>12</v>
      </c>
    </row>
    <row r="751" spans="2:15" ht="35.25" customHeight="1" thickBot="1">
      <c r="C751" s="123" t="s">
        <v>20</v>
      </c>
      <c r="D751" s="124">
        <v>31</v>
      </c>
      <c r="E751" s="125">
        <v>28</v>
      </c>
      <c r="F751" s="125">
        <v>31</v>
      </c>
      <c r="G751" s="126">
        <v>30</v>
      </c>
      <c r="H751" s="126">
        <v>31</v>
      </c>
      <c r="I751" s="126">
        <v>30</v>
      </c>
      <c r="J751" s="126">
        <v>31</v>
      </c>
      <c r="K751" s="126">
        <v>31</v>
      </c>
      <c r="L751" s="115">
        <v>30</v>
      </c>
      <c r="M751" s="115">
        <v>31</v>
      </c>
      <c r="N751" s="115">
        <v>30</v>
      </c>
      <c r="O751" s="135">
        <v>31</v>
      </c>
    </row>
    <row r="752" spans="2:15" ht="35.25" customHeight="1">
      <c r="C752" s="127" t="s">
        <v>21</v>
      </c>
      <c r="D752" s="51">
        <v>4.2</v>
      </c>
      <c r="E752" s="51">
        <v>7.1</v>
      </c>
      <c r="F752" s="51">
        <v>11.8</v>
      </c>
      <c r="G752" s="51">
        <v>16.7</v>
      </c>
      <c r="H752" s="51">
        <v>20.100000000000001</v>
      </c>
      <c r="I752" s="51">
        <v>21.9</v>
      </c>
      <c r="J752" s="51">
        <v>14.4</v>
      </c>
      <c r="K752" s="51">
        <v>19.600000000000001</v>
      </c>
      <c r="L752" s="114">
        <v>14.1</v>
      </c>
      <c r="M752" s="114">
        <v>8.4</v>
      </c>
      <c r="N752" s="114">
        <v>4.8</v>
      </c>
      <c r="O752" s="136">
        <v>3.5</v>
      </c>
    </row>
    <row r="753" spans="2:15" ht="35.25" customHeight="1" thickBot="1">
      <c r="C753" s="128" t="s">
        <v>22</v>
      </c>
      <c r="D753" s="129">
        <f>D752/3.6</f>
        <v>1.1666666666666667</v>
      </c>
      <c r="E753" s="129">
        <f t="shared" ref="E753:O753" si="95">E752/3.6</f>
        <v>1.9722222222222221</v>
      </c>
      <c r="F753" s="129">
        <f t="shared" si="95"/>
        <v>3.2777777777777777</v>
      </c>
      <c r="G753" s="129">
        <f t="shared" si="95"/>
        <v>4.6388888888888884</v>
      </c>
      <c r="H753" s="129">
        <f t="shared" si="95"/>
        <v>5.5833333333333339</v>
      </c>
      <c r="I753" s="129">
        <f t="shared" si="95"/>
        <v>6.083333333333333</v>
      </c>
      <c r="J753" s="129">
        <f t="shared" si="95"/>
        <v>4</v>
      </c>
      <c r="K753" s="129">
        <f t="shared" si="95"/>
        <v>5.4444444444444446</v>
      </c>
      <c r="L753" s="129">
        <f t="shared" si="95"/>
        <v>3.9166666666666665</v>
      </c>
      <c r="M753" s="129">
        <f t="shared" si="95"/>
        <v>2.3333333333333335</v>
      </c>
      <c r="N753" s="129">
        <f t="shared" si="95"/>
        <v>1.3333333333333333</v>
      </c>
      <c r="O753" s="129">
        <f t="shared" si="95"/>
        <v>0.97222222222222221</v>
      </c>
    </row>
    <row r="754" spans="2:15" ht="35.25" customHeight="1" thickBot="1">
      <c r="C754" s="130" t="s">
        <v>23</v>
      </c>
      <c r="D754" s="131"/>
      <c r="E754" s="131"/>
      <c r="F754" s="132"/>
      <c r="G754" s="131" t="s">
        <v>24</v>
      </c>
      <c r="H754" s="133">
        <f>(SUM(D752:O752)/12)*0.9</f>
        <v>10.995000000000003</v>
      </c>
      <c r="I754" s="126"/>
      <c r="J754" s="126" t="s">
        <v>25</v>
      </c>
      <c r="K754" s="133">
        <f>(SUM(D753:O753)/12)*0.9</f>
        <v>3.0541666666666667</v>
      </c>
      <c r="L754" s="115"/>
      <c r="M754" s="115"/>
      <c r="N754" s="115"/>
      <c r="O754" s="135"/>
    </row>
    <row r="755" spans="2:15" ht="35.25" customHeight="1" thickBot="1"/>
    <row r="756" spans="2:15" ht="35.25" customHeight="1" thickBot="1">
      <c r="B756" s="204">
        <v>98</v>
      </c>
      <c r="C756" s="117" t="s">
        <v>0</v>
      </c>
      <c r="D756" s="163" t="s">
        <v>119</v>
      </c>
      <c r="E756" s="164"/>
      <c r="F756" s="118" t="s">
        <v>15</v>
      </c>
      <c r="G756" s="119">
        <v>1</v>
      </c>
      <c r="H756" s="118" t="s">
        <v>16</v>
      </c>
      <c r="I756" s="119">
        <v>2345</v>
      </c>
      <c r="J756" s="120" t="s">
        <v>17</v>
      </c>
      <c r="K756" s="120"/>
      <c r="L756" s="120"/>
      <c r="M756" s="119">
        <v>7.6</v>
      </c>
      <c r="N756" s="121" t="s">
        <v>18</v>
      </c>
      <c r="O756" s="119">
        <v>183</v>
      </c>
    </row>
    <row r="757" spans="2:15" ht="35.25" customHeight="1">
      <c r="C757" s="117" t="s">
        <v>19</v>
      </c>
      <c r="D757" s="122">
        <v>1</v>
      </c>
      <c r="E757" s="118">
        <v>2</v>
      </c>
      <c r="F757" s="118">
        <v>3</v>
      </c>
      <c r="G757" s="118">
        <v>4</v>
      </c>
      <c r="H757" s="118">
        <v>5</v>
      </c>
      <c r="I757" s="118">
        <v>6</v>
      </c>
      <c r="J757" s="118">
        <v>7</v>
      </c>
      <c r="K757" s="118">
        <v>8</v>
      </c>
      <c r="L757" s="121">
        <v>9</v>
      </c>
      <c r="M757" s="121">
        <v>10</v>
      </c>
      <c r="N757" s="121">
        <v>11</v>
      </c>
      <c r="O757" s="134">
        <v>12</v>
      </c>
    </row>
    <row r="758" spans="2:15" ht="35.25" customHeight="1" thickBot="1">
      <c r="C758" s="123" t="s">
        <v>20</v>
      </c>
      <c r="D758" s="124">
        <v>31</v>
      </c>
      <c r="E758" s="125">
        <v>28</v>
      </c>
      <c r="F758" s="125">
        <v>31</v>
      </c>
      <c r="G758" s="126">
        <v>30</v>
      </c>
      <c r="H758" s="126">
        <v>31</v>
      </c>
      <c r="I758" s="126">
        <v>30</v>
      </c>
      <c r="J758" s="126">
        <v>31</v>
      </c>
      <c r="K758" s="126">
        <v>31</v>
      </c>
      <c r="L758" s="115">
        <v>30</v>
      </c>
      <c r="M758" s="115">
        <v>31</v>
      </c>
      <c r="N758" s="115">
        <v>30</v>
      </c>
      <c r="O758" s="135">
        <v>31</v>
      </c>
    </row>
    <row r="759" spans="2:15" ht="35.25" customHeight="1">
      <c r="C759" s="127" t="s">
        <v>21</v>
      </c>
      <c r="D759" s="51">
        <v>4.5</v>
      </c>
      <c r="E759" s="51">
        <v>8.1</v>
      </c>
      <c r="F759" s="51">
        <v>12.5</v>
      </c>
      <c r="G759" s="51">
        <v>16.899999999999999</v>
      </c>
      <c r="H759" s="51">
        <v>21.9</v>
      </c>
      <c r="I759" s="51">
        <v>25.8</v>
      </c>
      <c r="J759" s="51">
        <v>27.1</v>
      </c>
      <c r="K759" s="51">
        <v>22.1</v>
      </c>
      <c r="L759" s="114">
        <v>15.8</v>
      </c>
      <c r="M759" s="114">
        <v>9.8000000000000007</v>
      </c>
      <c r="N759" s="114">
        <v>5.3</v>
      </c>
      <c r="O759" s="136">
        <v>4.0999999999999996</v>
      </c>
    </row>
    <row r="760" spans="2:15" ht="35.25" customHeight="1" thickBot="1">
      <c r="C760" s="128" t="s">
        <v>22</v>
      </c>
      <c r="D760" s="129">
        <f>D759/3.6</f>
        <v>1.25</v>
      </c>
      <c r="E760" s="129">
        <f t="shared" ref="E760:O760" si="96">E759/3.6</f>
        <v>2.25</v>
      </c>
      <c r="F760" s="129">
        <f t="shared" si="96"/>
        <v>3.4722222222222223</v>
      </c>
      <c r="G760" s="129">
        <f t="shared" si="96"/>
        <v>4.6944444444444438</v>
      </c>
      <c r="H760" s="129">
        <f t="shared" si="96"/>
        <v>6.083333333333333</v>
      </c>
      <c r="I760" s="129">
        <f t="shared" si="96"/>
        <v>7.166666666666667</v>
      </c>
      <c r="J760" s="129">
        <f t="shared" si="96"/>
        <v>7.5277777777777777</v>
      </c>
      <c r="K760" s="129">
        <f t="shared" si="96"/>
        <v>6.1388888888888893</v>
      </c>
      <c r="L760" s="129">
        <f t="shared" si="96"/>
        <v>4.3888888888888893</v>
      </c>
      <c r="M760" s="129">
        <f t="shared" si="96"/>
        <v>2.7222222222222223</v>
      </c>
      <c r="N760" s="129">
        <f t="shared" si="96"/>
        <v>1.4722222222222221</v>
      </c>
      <c r="O760" s="129">
        <f t="shared" si="96"/>
        <v>1.1388888888888888</v>
      </c>
    </row>
    <row r="761" spans="2:15" ht="35.25" customHeight="1" thickBot="1">
      <c r="C761" s="130" t="s">
        <v>23</v>
      </c>
      <c r="D761" s="131"/>
      <c r="E761" s="131"/>
      <c r="F761" s="132"/>
      <c r="G761" s="131" t="s">
        <v>24</v>
      </c>
      <c r="H761" s="133">
        <f>(SUM(D759:O759)/12)*0.9</f>
        <v>13.042500000000002</v>
      </c>
      <c r="I761" s="126"/>
      <c r="J761" s="126" t="s">
        <v>25</v>
      </c>
      <c r="K761" s="133">
        <f>(SUM(D760:O760)/12)*0.9</f>
        <v>3.6229166666666659</v>
      </c>
      <c r="L761" s="115"/>
      <c r="M761" s="115"/>
      <c r="N761" s="115"/>
      <c r="O761" s="135"/>
    </row>
    <row r="762" spans="2:15" ht="35.25" customHeight="1" thickBot="1"/>
    <row r="763" spans="2:15" ht="35.25" customHeight="1" thickBot="1">
      <c r="B763" s="204">
        <v>99</v>
      </c>
      <c r="C763" s="117" t="s">
        <v>0</v>
      </c>
      <c r="D763" s="163" t="s">
        <v>120</v>
      </c>
      <c r="E763" s="164"/>
      <c r="F763" s="118" t="s">
        <v>15</v>
      </c>
      <c r="G763" s="119">
        <v>39</v>
      </c>
      <c r="H763" s="118" t="s">
        <v>16</v>
      </c>
      <c r="I763" s="119">
        <v>2371</v>
      </c>
      <c r="J763" s="120" t="s">
        <v>17</v>
      </c>
      <c r="K763" s="120"/>
      <c r="L763" s="120"/>
      <c r="M763" s="119">
        <v>6.9</v>
      </c>
      <c r="N763" s="121" t="s">
        <v>18</v>
      </c>
      <c r="O763" s="119">
        <v>183</v>
      </c>
    </row>
    <row r="764" spans="2:15" ht="35.25" customHeight="1">
      <c r="B764" s="204"/>
      <c r="C764" s="117" t="s">
        <v>19</v>
      </c>
      <c r="D764" s="122">
        <v>1</v>
      </c>
      <c r="E764" s="118">
        <v>2</v>
      </c>
      <c r="F764" s="118">
        <v>3</v>
      </c>
      <c r="G764" s="118">
        <v>4</v>
      </c>
      <c r="H764" s="118">
        <v>5</v>
      </c>
      <c r="I764" s="118">
        <v>6</v>
      </c>
      <c r="J764" s="118">
        <v>7</v>
      </c>
      <c r="K764" s="118">
        <v>8</v>
      </c>
      <c r="L764" s="121">
        <v>9</v>
      </c>
      <c r="M764" s="121">
        <v>10</v>
      </c>
      <c r="N764" s="121">
        <v>11</v>
      </c>
      <c r="O764" s="134">
        <v>12</v>
      </c>
    </row>
    <row r="765" spans="2:15" ht="35.25" customHeight="1" thickBot="1">
      <c r="B765" s="204"/>
      <c r="C765" s="123" t="s">
        <v>20</v>
      </c>
      <c r="D765" s="124">
        <v>31</v>
      </c>
      <c r="E765" s="125">
        <v>28</v>
      </c>
      <c r="F765" s="125">
        <v>31</v>
      </c>
      <c r="G765" s="126">
        <v>30</v>
      </c>
      <c r="H765" s="126">
        <v>31</v>
      </c>
      <c r="I765" s="126">
        <v>30</v>
      </c>
      <c r="J765" s="126">
        <v>31</v>
      </c>
      <c r="K765" s="126">
        <v>31</v>
      </c>
      <c r="L765" s="115">
        <v>30</v>
      </c>
      <c r="M765" s="115">
        <v>31</v>
      </c>
      <c r="N765" s="115">
        <v>30</v>
      </c>
      <c r="O765" s="135">
        <v>31</v>
      </c>
    </row>
    <row r="766" spans="2:15" ht="35.25" customHeight="1">
      <c r="B766" s="204"/>
      <c r="C766" s="127" t="s">
        <v>21</v>
      </c>
      <c r="D766" s="51">
        <v>4.5999999999999996</v>
      </c>
      <c r="E766" s="51">
        <v>7.4</v>
      </c>
      <c r="F766" s="51">
        <v>11.8</v>
      </c>
      <c r="G766" s="51">
        <v>15.3</v>
      </c>
      <c r="H766" s="51">
        <v>19.399999999999999</v>
      </c>
      <c r="I766" s="51">
        <v>22.1</v>
      </c>
      <c r="J766" s="51">
        <v>23.1</v>
      </c>
      <c r="K766" s="51">
        <v>19.5</v>
      </c>
      <c r="L766" s="114">
        <v>14.7</v>
      </c>
      <c r="M766" s="114">
        <v>9.3000000000000007</v>
      </c>
      <c r="N766" s="114">
        <v>54.4</v>
      </c>
      <c r="O766" s="136">
        <v>4.4000000000000004</v>
      </c>
    </row>
    <row r="767" spans="2:15" ht="35.25" customHeight="1" thickBot="1">
      <c r="B767" s="204"/>
      <c r="C767" s="128" t="s">
        <v>22</v>
      </c>
      <c r="D767" s="129">
        <f>D766/3.6</f>
        <v>1.2777777777777777</v>
      </c>
      <c r="E767" s="129">
        <f t="shared" ref="E767:O767" si="97">E766/3.6</f>
        <v>2.0555555555555558</v>
      </c>
      <c r="F767" s="129">
        <f t="shared" si="97"/>
        <v>3.2777777777777777</v>
      </c>
      <c r="G767" s="129">
        <f t="shared" si="97"/>
        <v>4.25</v>
      </c>
      <c r="H767" s="129">
        <f t="shared" si="97"/>
        <v>5.3888888888888884</v>
      </c>
      <c r="I767" s="129">
        <f t="shared" si="97"/>
        <v>6.1388888888888893</v>
      </c>
      <c r="J767" s="129">
        <f t="shared" si="97"/>
        <v>6.416666666666667</v>
      </c>
      <c r="K767" s="129">
        <f t="shared" si="97"/>
        <v>5.416666666666667</v>
      </c>
      <c r="L767" s="129">
        <f t="shared" si="97"/>
        <v>4.083333333333333</v>
      </c>
      <c r="M767" s="129">
        <f t="shared" si="97"/>
        <v>2.5833333333333335</v>
      </c>
      <c r="N767" s="129">
        <f t="shared" si="97"/>
        <v>15.111111111111111</v>
      </c>
      <c r="O767" s="129">
        <f t="shared" si="97"/>
        <v>1.2222222222222223</v>
      </c>
    </row>
    <row r="768" spans="2:15" ht="35.25" customHeight="1" thickBot="1">
      <c r="B768" s="204"/>
      <c r="C768" s="130" t="s">
        <v>23</v>
      </c>
      <c r="D768" s="131"/>
      <c r="E768" s="131"/>
      <c r="F768" s="132"/>
      <c r="G768" s="131" t="s">
        <v>24</v>
      </c>
      <c r="H768" s="133">
        <f>(SUM(D766:O766)/12)*0.9</f>
        <v>15.450000000000001</v>
      </c>
      <c r="I768" s="126"/>
      <c r="J768" s="126" t="s">
        <v>25</v>
      </c>
      <c r="K768" s="133">
        <f>(SUM(D767:O767)/12)*0.9</f>
        <v>4.2916666666666661</v>
      </c>
      <c r="L768" s="115"/>
      <c r="M768" s="115"/>
      <c r="N768" s="115"/>
      <c r="O768" s="135"/>
    </row>
    <row r="769" spans="1:15" ht="35.25" customHeight="1" thickBot="1">
      <c r="A769" s="204"/>
      <c r="B769" s="204"/>
    </row>
    <row r="770" spans="1:15" ht="35.25" customHeight="1" thickBot="1">
      <c r="A770" s="204"/>
      <c r="B770" s="204">
        <v>100</v>
      </c>
      <c r="C770" s="117" t="s">
        <v>0</v>
      </c>
      <c r="D770" s="163" t="s">
        <v>121</v>
      </c>
      <c r="E770" s="164"/>
      <c r="F770" s="118" t="s">
        <v>15</v>
      </c>
      <c r="G770" s="119">
        <v>59</v>
      </c>
      <c r="H770" s="118" t="s">
        <v>16</v>
      </c>
      <c r="I770" s="119">
        <v>2068</v>
      </c>
      <c r="J770" s="120" t="s">
        <v>17</v>
      </c>
      <c r="K770" s="120"/>
      <c r="L770" s="120"/>
      <c r="M770" s="119">
        <v>6.6</v>
      </c>
      <c r="N770" s="121" t="s">
        <v>18</v>
      </c>
      <c r="O770" s="119">
        <v>183</v>
      </c>
    </row>
    <row r="771" spans="1:15" ht="35.25" customHeight="1">
      <c r="A771" s="204"/>
      <c r="B771" s="204"/>
      <c r="C771" s="117" t="s">
        <v>19</v>
      </c>
      <c r="D771" s="122">
        <v>1</v>
      </c>
      <c r="E771" s="118">
        <v>2</v>
      </c>
      <c r="F771" s="118">
        <v>3</v>
      </c>
      <c r="G771" s="118">
        <v>4</v>
      </c>
      <c r="H771" s="118">
        <v>5</v>
      </c>
      <c r="I771" s="118">
        <v>6</v>
      </c>
      <c r="J771" s="118">
        <v>7</v>
      </c>
      <c r="K771" s="118">
        <v>8</v>
      </c>
      <c r="L771" s="121">
        <v>9</v>
      </c>
      <c r="M771" s="121">
        <v>10</v>
      </c>
      <c r="N771" s="121">
        <v>11</v>
      </c>
      <c r="O771" s="134">
        <v>12</v>
      </c>
    </row>
    <row r="772" spans="1:15" ht="35.25" customHeight="1" thickBot="1">
      <c r="A772" s="204"/>
      <c r="B772" s="204"/>
      <c r="C772" s="123" t="s">
        <v>20</v>
      </c>
      <c r="D772" s="124">
        <v>31</v>
      </c>
      <c r="E772" s="125">
        <v>28</v>
      </c>
      <c r="F772" s="125">
        <v>31</v>
      </c>
      <c r="G772" s="126">
        <v>30</v>
      </c>
      <c r="H772" s="126">
        <v>31</v>
      </c>
      <c r="I772" s="126">
        <v>30</v>
      </c>
      <c r="J772" s="126">
        <v>31</v>
      </c>
      <c r="K772" s="126">
        <v>31</v>
      </c>
      <c r="L772" s="115">
        <v>30</v>
      </c>
      <c r="M772" s="115">
        <v>31</v>
      </c>
      <c r="N772" s="115">
        <v>30</v>
      </c>
      <c r="O772" s="135">
        <v>31</v>
      </c>
    </row>
    <row r="773" spans="1:15" ht="35.25" customHeight="1">
      <c r="A773" s="204"/>
      <c r="B773" s="204"/>
      <c r="C773" s="127" t="s">
        <v>21</v>
      </c>
      <c r="D773" s="51">
        <v>4.0999999999999996</v>
      </c>
      <c r="E773" s="51">
        <v>7.1</v>
      </c>
      <c r="F773" s="51">
        <v>11</v>
      </c>
      <c r="G773" s="51">
        <v>14.7</v>
      </c>
      <c r="H773" s="51">
        <v>18.899999999999999</v>
      </c>
      <c r="I773" s="51">
        <v>20.7</v>
      </c>
      <c r="J773" s="51">
        <v>21.6</v>
      </c>
      <c r="K773" s="51">
        <v>28.6</v>
      </c>
      <c r="L773" s="114">
        <v>14.3</v>
      </c>
      <c r="M773" s="114">
        <v>9.4</v>
      </c>
      <c r="N773" s="114">
        <v>5</v>
      </c>
      <c r="O773" s="136">
        <v>4.2</v>
      </c>
    </row>
    <row r="774" spans="1:15" ht="35.25" customHeight="1" thickBot="1">
      <c r="A774" s="204"/>
      <c r="B774" s="204"/>
      <c r="C774" s="128" t="s">
        <v>22</v>
      </c>
      <c r="D774" s="129">
        <f>D773/3.6</f>
        <v>1.1388888888888888</v>
      </c>
      <c r="E774" s="129">
        <f t="shared" ref="E774:O774" si="98">E773/3.6</f>
        <v>1.9722222222222221</v>
      </c>
      <c r="F774" s="129">
        <f t="shared" si="98"/>
        <v>3.0555555555555554</v>
      </c>
      <c r="G774" s="129">
        <f t="shared" si="98"/>
        <v>4.083333333333333</v>
      </c>
      <c r="H774" s="129">
        <f t="shared" si="98"/>
        <v>5.2499999999999991</v>
      </c>
      <c r="I774" s="129">
        <f t="shared" si="98"/>
        <v>5.75</v>
      </c>
      <c r="J774" s="129">
        <f t="shared" si="98"/>
        <v>6</v>
      </c>
      <c r="K774" s="129">
        <f t="shared" si="98"/>
        <v>7.9444444444444446</v>
      </c>
      <c r="L774" s="129">
        <f t="shared" si="98"/>
        <v>3.9722222222222223</v>
      </c>
      <c r="M774" s="129">
        <f t="shared" si="98"/>
        <v>2.6111111111111112</v>
      </c>
      <c r="N774" s="129">
        <f t="shared" si="98"/>
        <v>1.3888888888888888</v>
      </c>
      <c r="O774" s="129">
        <f t="shared" si="98"/>
        <v>1.1666666666666667</v>
      </c>
    </row>
    <row r="775" spans="1:15" ht="35.25" customHeight="1" thickBot="1">
      <c r="A775" s="204"/>
      <c r="C775" s="130" t="s">
        <v>23</v>
      </c>
      <c r="D775" s="131"/>
      <c r="E775" s="131"/>
      <c r="F775" s="132"/>
      <c r="G775" s="131" t="s">
        <v>24</v>
      </c>
      <c r="H775" s="133">
        <f>(SUM(D773:O773)/12)*0.9</f>
        <v>11.969999999999999</v>
      </c>
      <c r="I775" s="126"/>
      <c r="J775" s="126" t="s">
        <v>25</v>
      </c>
      <c r="K775" s="133">
        <f>(SUM(D774:O774)/12)*0.9</f>
        <v>3.3249999999999997</v>
      </c>
      <c r="L775" s="115"/>
      <c r="M775" s="115"/>
      <c r="N775" s="115"/>
      <c r="O775" s="135"/>
    </row>
    <row r="776" spans="1:15" ht="35.25" customHeight="1">
      <c r="A776" s="204"/>
    </row>
    <row r="777" spans="1:15" ht="35.25" customHeight="1">
      <c r="A777" s="204"/>
    </row>
    <row r="778" spans="1:15" ht="35.25" customHeight="1">
      <c r="A778" s="204"/>
    </row>
    <row r="779" spans="1:15" ht="35.25" customHeight="1">
      <c r="A779" s="204"/>
    </row>
    <row r="780" spans="1:15" ht="35.25" customHeight="1">
      <c r="A780" s="204"/>
    </row>
    <row r="782" spans="1:15" ht="35.25" customHeight="1" thickBot="1"/>
    <row r="783" spans="1:15" ht="35.25" customHeight="1" thickBot="1">
      <c r="B783" s="204">
        <v>101</v>
      </c>
      <c r="C783" s="117" t="s">
        <v>0</v>
      </c>
      <c r="D783" s="163" t="s">
        <v>122</v>
      </c>
      <c r="E783" s="164"/>
      <c r="F783" s="118" t="s">
        <v>15</v>
      </c>
      <c r="G783" s="119">
        <v>326</v>
      </c>
      <c r="H783" s="118" t="s">
        <v>16</v>
      </c>
      <c r="I783" s="119">
        <v>1989</v>
      </c>
      <c r="J783" s="120" t="s">
        <v>17</v>
      </c>
      <c r="K783" s="120"/>
      <c r="L783" s="120"/>
      <c r="M783" s="119">
        <v>8.5</v>
      </c>
      <c r="N783" s="121" t="s">
        <v>18</v>
      </c>
      <c r="O783" s="119">
        <v>166</v>
      </c>
    </row>
    <row r="784" spans="1:15" ht="35.25" customHeight="1">
      <c r="C784" s="117" t="s">
        <v>19</v>
      </c>
      <c r="D784" s="122">
        <v>1</v>
      </c>
      <c r="E784" s="118">
        <v>2</v>
      </c>
      <c r="F784" s="118">
        <v>3</v>
      </c>
      <c r="G784" s="118">
        <v>4</v>
      </c>
      <c r="H784" s="118">
        <v>5</v>
      </c>
      <c r="I784" s="118">
        <v>6</v>
      </c>
      <c r="J784" s="118">
        <v>7</v>
      </c>
      <c r="K784" s="118">
        <v>8</v>
      </c>
      <c r="L784" s="121">
        <v>9</v>
      </c>
      <c r="M784" s="121">
        <v>10</v>
      </c>
      <c r="N784" s="121">
        <v>11</v>
      </c>
      <c r="O784" s="134">
        <v>12</v>
      </c>
    </row>
    <row r="785" spans="3:16" ht="35.25" customHeight="1" thickBot="1">
      <c r="C785" s="123" t="s">
        <v>20</v>
      </c>
      <c r="D785" s="124">
        <v>31</v>
      </c>
      <c r="E785" s="125">
        <v>28</v>
      </c>
      <c r="F785" s="125">
        <v>31</v>
      </c>
      <c r="G785" s="126">
        <v>30</v>
      </c>
      <c r="H785" s="126">
        <v>31</v>
      </c>
      <c r="I785" s="126">
        <v>30</v>
      </c>
      <c r="J785" s="126">
        <v>31</v>
      </c>
      <c r="K785" s="126">
        <v>31</v>
      </c>
      <c r="L785" s="115">
        <v>30</v>
      </c>
      <c r="M785" s="115">
        <v>31</v>
      </c>
      <c r="N785" s="115">
        <v>30</v>
      </c>
      <c r="O785" s="135">
        <v>31</v>
      </c>
    </row>
    <row r="786" spans="3:16" ht="35.25" customHeight="1">
      <c r="C786" s="127" t="s">
        <v>21</v>
      </c>
      <c r="D786" s="51">
        <v>5.9</v>
      </c>
      <c r="E786" s="51">
        <v>8.5</v>
      </c>
      <c r="F786" s="51">
        <v>13.1</v>
      </c>
      <c r="G786" s="51">
        <v>15.2</v>
      </c>
      <c r="H786" s="51">
        <v>20.9</v>
      </c>
      <c r="I786" s="51">
        <v>22.9</v>
      </c>
      <c r="J786" s="51">
        <v>24.8</v>
      </c>
      <c r="K786" s="51">
        <v>21.3</v>
      </c>
      <c r="L786" s="114">
        <v>16.7</v>
      </c>
      <c r="M786" s="114">
        <v>11.3</v>
      </c>
      <c r="N786" s="114">
        <v>6.9</v>
      </c>
      <c r="O786" s="136">
        <v>5</v>
      </c>
      <c r="P786" s="51"/>
    </row>
    <row r="787" spans="3:16" ht="35.25" customHeight="1" thickBot="1">
      <c r="C787" s="128" t="s">
        <v>22</v>
      </c>
      <c r="D787" s="129">
        <f>D786/3.6</f>
        <v>1.6388888888888888</v>
      </c>
      <c r="E787" s="129">
        <f t="shared" ref="E787:O787" si="99">E786/3.6</f>
        <v>2.3611111111111112</v>
      </c>
      <c r="F787" s="129">
        <f t="shared" si="99"/>
        <v>3.6388888888888888</v>
      </c>
      <c r="G787" s="129">
        <f t="shared" si="99"/>
        <v>4.2222222222222223</v>
      </c>
      <c r="H787" s="129">
        <f t="shared" si="99"/>
        <v>5.8055555555555554</v>
      </c>
      <c r="I787" s="129">
        <f t="shared" si="99"/>
        <v>6.3611111111111107</v>
      </c>
      <c r="J787" s="129">
        <f t="shared" si="99"/>
        <v>6.8888888888888893</v>
      </c>
      <c r="K787" s="129">
        <f t="shared" si="99"/>
        <v>5.916666666666667</v>
      </c>
      <c r="L787" s="129">
        <f t="shared" si="99"/>
        <v>4.6388888888888884</v>
      </c>
      <c r="M787" s="129">
        <f t="shared" si="99"/>
        <v>3.1388888888888888</v>
      </c>
      <c r="N787" s="129">
        <f t="shared" si="99"/>
        <v>1.9166666666666667</v>
      </c>
      <c r="O787" s="129">
        <f t="shared" si="99"/>
        <v>1.3888888888888888</v>
      </c>
    </row>
    <row r="788" spans="3:16" ht="35.25" customHeight="1" thickBot="1">
      <c r="C788" s="130" t="s">
        <v>23</v>
      </c>
      <c r="D788" s="131"/>
      <c r="E788" s="131"/>
      <c r="F788" s="132"/>
      <c r="G788" s="131" t="s">
        <v>24</v>
      </c>
      <c r="H788" s="133">
        <f>(SUM(D786:O786)/12)*0.9</f>
        <v>12.9375</v>
      </c>
      <c r="I788" s="126"/>
      <c r="J788" s="126" t="s">
        <v>25</v>
      </c>
      <c r="K788" s="133">
        <f>(SUM(D787:O787)/12)*0.9</f>
        <v>3.5937499999999987</v>
      </c>
      <c r="L788" s="115"/>
      <c r="M788" s="115"/>
      <c r="N788" s="115"/>
      <c r="O788" s="135"/>
    </row>
    <row r="791" spans="3:16" ht="35.25" customHeight="1">
      <c r="M791" t="s">
        <v>134</v>
      </c>
    </row>
    <row r="792" spans="3:16" ht="35.25" customHeight="1">
      <c r="E792" s="297" t="s">
        <v>133</v>
      </c>
      <c r="F792" s="298"/>
      <c r="G792" s="298"/>
      <c r="H792" s="298"/>
      <c r="I792" s="298"/>
      <c r="J792" s="298"/>
      <c r="K792" s="298"/>
    </row>
    <row r="793" spans="3:16" ht="35.25" customHeight="1" thickBot="1"/>
    <row r="794" spans="3:16" ht="35.25" customHeight="1" thickBot="1">
      <c r="C794" s="117" t="s">
        <v>0</v>
      </c>
      <c r="D794" s="163"/>
      <c r="E794" s="164"/>
      <c r="F794" s="118" t="s">
        <v>15</v>
      </c>
      <c r="G794" s="119"/>
      <c r="H794" s="118" t="s">
        <v>16</v>
      </c>
      <c r="I794" s="119"/>
      <c r="J794" s="120" t="s">
        <v>17</v>
      </c>
      <c r="K794" s="120"/>
      <c r="L794" s="120"/>
      <c r="M794" s="119"/>
      <c r="N794" s="121" t="s">
        <v>18</v>
      </c>
      <c r="O794" s="119"/>
    </row>
    <row r="795" spans="3:16" ht="35.25" customHeight="1">
      <c r="C795" s="117" t="s">
        <v>19</v>
      </c>
      <c r="D795" s="122">
        <v>1</v>
      </c>
      <c r="E795" s="118">
        <v>2</v>
      </c>
      <c r="F795" s="118">
        <v>3</v>
      </c>
      <c r="G795" s="118">
        <v>4</v>
      </c>
      <c r="H795" s="118">
        <v>5</v>
      </c>
      <c r="I795" s="118">
        <v>6</v>
      </c>
      <c r="J795" s="118">
        <v>7</v>
      </c>
      <c r="K795" s="118">
        <v>8</v>
      </c>
      <c r="L795" s="121">
        <v>9</v>
      </c>
      <c r="M795" s="121">
        <v>10</v>
      </c>
      <c r="N795" s="121">
        <v>11</v>
      </c>
      <c r="O795" s="134">
        <v>12</v>
      </c>
    </row>
    <row r="796" spans="3:16" ht="35.25" customHeight="1" thickBot="1">
      <c r="C796" s="123" t="s">
        <v>20</v>
      </c>
      <c r="D796" s="124">
        <v>31</v>
      </c>
      <c r="E796" s="125">
        <v>28</v>
      </c>
      <c r="F796" s="125">
        <v>31</v>
      </c>
      <c r="G796" s="126">
        <v>30</v>
      </c>
      <c r="H796" s="126">
        <v>31</v>
      </c>
      <c r="I796" s="126">
        <v>30</v>
      </c>
      <c r="J796" s="126">
        <v>31</v>
      </c>
      <c r="K796" s="126">
        <v>31</v>
      </c>
      <c r="L796" s="115">
        <v>30</v>
      </c>
      <c r="M796" s="115">
        <v>31</v>
      </c>
      <c r="N796" s="115">
        <v>30</v>
      </c>
      <c r="O796" s="135">
        <v>31</v>
      </c>
    </row>
    <row r="797" spans="3:16" ht="35.25" customHeight="1">
      <c r="C797" s="127" t="s">
        <v>21</v>
      </c>
      <c r="D797" s="51"/>
      <c r="E797" s="51"/>
      <c r="F797" s="51"/>
      <c r="G797" s="51"/>
      <c r="H797" s="51"/>
      <c r="I797" s="51"/>
      <c r="J797" s="51"/>
      <c r="K797" s="51"/>
      <c r="L797" s="114"/>
      <c r="M797" s="114"/>
      <c r="N797" s="114"/>
      <c r="O797" s="136"/>
    </row>
    <row r="798" spans="3:16" ht="35.25" customHeight="1" thickBot="1">
      <c r="C798" s="128" t="s">
        <v>22</v>
      </c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37"/>
    </row>
    <row r="799" spans="3:16" ht="35.25" customHeight="1" thickBot="1">
      <c r="C799" s="130" t="s">
        <v>23</v>
      </c>
      <c r="D799" s="131"/>
      <c r="E799" s="131"/>
      <c r="F799" s="132"/>
      <c r="G799" s="131" t="s">
        <v>24</v>
      </c>
      <c r="H799" s="133">
        <f>(SUM(D797:O797)/12)*0.9</f>
        <v>0</v>
      </c>
      <c r="I799" s="126"/>
      <c r="J799" s="126" t="s">
        <v>25</v>
      </c>
      <c r="K799" s="133">
        <f>(SUM(D798:O798)/12)*0.9</f>
        <v>0</v>
      </c>
      <c r="L799" s="115"/>
      <c r="M799" s="115"/>
      <c r="N799" s="115"/>
      <c r="O799" s="135"/>
    </row>
    <row r="800" spans="3:16" ht="35.25" customHeight="1" thickBot="1"/>
    <row r="801" spans="3:15" ht="35.25" customHeight="1" thickBot="1">
      <c r="C801" s="117" t="s">
        <v>0</v>
      </c>
      <c r="D801" s="163"/>
      <c r="E801" s="164"/>
      <c r="F801" s="118" t="s">
        <v>15</v>
      </c>
      <c r="G801" s="119"/>
      <c r="H801" s="118" t="s">
        <v>16</v>
      </c>
      <c r="I801" s="119"/>
      <c r="J801" s="120" t="s">
        <v>17</v>
      </c>
      <c r="K801" s="120"/>
      <c r="L801" s="120"/>
      <c r="M801" s="119"/>
      <c r="N801" s="121" t="s">
        <v>18</v>
      </c>
      <c r="O801" s="119"/>
    </row>
    <row r="802" spans="3:15" ht="35.25" customHeight="1">
      <c r="C802" s="117" t="s">
        <v>19</v>
      </c>
      <c r="D802" s="122">
        <v>1</v>
      </c>
      <c r="E802" s="118">
        <v>2</v>
      </c>
      <c r="F802" s="118">
        <v>3</v>
      </c>
      <c r="G802" s="118">
        <v>4</v>
      </c>
      <c r="H802" s="118">
        <v>5</v>
      </c>
      <c r="I802" s="118">
        <v>6</v>
      </c>
      <c r="J802" s="118">
        <v>7</v>
      </c>
      <c r="K802" s="118">
        <v>8</v>
      </c>
      <c r="L802" s="121">
        <v>9</v>
      </c>
      <c r="M802" s="121">
        <v>10</v>
      </c>
      <c r="N802" s="121">
        <v>11</v>
      </c>
      <c r="O802" s="134">
        <v>12</v>
      </c>
    </row>
    <row r="803" spans="3:15" ht="35.25" customHeight="1" thickBot="1">
      <c r="C803" s="123" t="s">
        <v>20</v>
      </c>
      <c r="D803" s="124">
        <v>31</v>
      </c>
      <c r="E803" s="125">
        <v>28</v>
      </c>
      <c r="F803" s="125">
        <v>31</v>
      </c>
      <c r="G803" s="126">
        <v>30</v>
      </c>
      <c r="H803" s="126">
        <v>31</v>
      </c>
      <c r="I803" s="126">
        <v>30</v>
      </c>
      <c r="J803" s="126">
        <v>31</v>
      </c>
      <c r="K803" s="126">
        <v>31</v>
      </c>
      <c r="L803" s="115">
        <v>30</v>
      </c>
      <c r="M803" s="115">
        <v>31</v>
      </c>
      <c r="N803" s="115">
        <v>30</v>
      </c>
      <c r="O803" s="135">
        <v>31</v>
      </c>
    </row>
    <row r="804" spans="3:15" ht="35.25" customHeight="1">
      <c r="C804" s="127" t="s">
        <v>21</v>
      </c>
      <c r="D804" s="51"/>
      <c r="E804" s="51"/>
      <c r="F804" s="51"/>
      <c r="G804" s="51"/>
      <c r="H804" s="51"/>
      <c r="I804" s="51"/>
      <c r="J804" s="51"/>
      <c r="K804" s="51"/>
      <c r="L804" s="114"/>
      <c r="M804" s="114"/>
      <c r="N804" s="114"/>
      <c r="O804" s="136"/>
    </row>
    <row r="805" spans="3:15" ht="35.25" customHeight="1" thickBot="1">
      <c r="C805" s="128" t="s">
        <v>22</v>
      </c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37"/>
    </row>
    <row r="806" spans="3:15" ht="35.25" customHeight="1" thickBot="1">
      <c r="C806" s="130" t="s">
        <v>23</v>
      </c>
      <c r="D806" s="131"/>
      <c r="E806" s="131"/>
      <c r="F806" s="132"/>
      <c r="G806" s="131" t="s">
        <v>24</v>
      </c>
      <c r="H806" s="133">
        <f>(SUM(D804:O804)/12)*0.9</f>
        <v>0</v>
      </c>
      <c r="I806" s="126"/>
      <c r="J806" s="126" t="s">
        <v>25</v>
      </c>
      <c r="K806" s="133">
        <f>(SUM(D805:O805)/12)*0.9</f>
        <v>0</v>
      </c>
      <c r="L806" s="115"/>
      <c r="M806" s="115"/>
      <c r="N806" s="115"/>
      <c r="O806" s="135"/>
    </row>
    <row r="807" spans="3:15" ht="35.25" customHeight="1" thickBot="1"/>
    <row r="808" spans="3:15" ht="35.25" customHeight="1" thickBot="1">
      <c r="C808" s="117" t="s">
        <v>0</v>
      </c>
      <c r="D808" s="163"/>
      <c r="E808" s="164"/>
      <c r="F808" s="118" t="s">
        <v>15</v>
      </c>
      <c r="G808" s="119"/>
      <c r="H808" s="118" t="s">
        <v>16</v>
      </c>
      <c r="I808" s="119"/>
      <c r="J808" s="120" t="s">
        <v>17</v>
      </c>
      <c r="K808" s="120"/>
      <c r="L808" s="120"/>
      <c r="M808" s="119"/>
      <c r="N808" s="121" t="s">
        <v>18</v>
      </c>
      <c r="O808" s="119"/>
    </row>
    <row r="809" spans="3:15" ht="35.25" customHeight="1">
      <c r="C809" s="117" t="s">
        <v>19</v>
      </c>
      <c r="D809" s="122">
        <v>1</v>
      </c>
      <c r="E809" s="118">
        <v>2</v>
      </c>
      <c r="F809" s="118">
        <v>3</v>
      </c>
      <c r="G809" s="118">
        <v>4</v>
      </c>
      <c r="H809" s="118">
        <v>5</v>
      </c>
      <c r="I809" s="118">
        <v>6</v>
      </c>
      <c r="J809" s="118">
        <v>7</v>
      </c>
      <c r="K809" s="118">
        <v>8</v>
      </c>
      <c r="L809" s="121">
        <v>9</v>
      </c>
      <c r="M809" s="121">
        <v>10</v>
      </c>
      <c r="N809" s="121">
        <v>11</v>
      </c>
      <c r="O809" s="134">
        <v>12</v>
      </c>
    </row>
    <row r="810" spans="3:15" ht="35.25" customHeight="1" thickBot="1">
      <c r="C810" s="123" t="s">
        <v>20</v>
      </c>
      <c r="D810" s="124">
        <v>31</v>
      </c>
      <c r="E810" s="125">
        <v>28</v>
      </c>
      <c r="F810" s="125">
        <v>31</v>
      </c>
      <c r="G810" s="126">
        <v>30</v>
      </c>
      <c r="H810" s="126">
        <v>31</v>
      </c>
      <c r="I810" s="126">
        <v>30</v>
      </c>
      <c r="J810" s="126">
        <v>31</v>
      </c>
      <c r="K810" s="126">
        <v>31</v>
      </c>
      <c r="L810" s="115">
        <v>30</v>
      </c>
      <c r="M810" s="115">
        <v>31</v>
      </c>
      <c r="N810" s="115">
        <v>30</v>
      </c>
      <c r="O810" s="135">
        <v>31</v>
      </c>
    </row>
    <row r="811" spans="3:15" ht="35.25" customHeight="1">
      <c r="C811" s="127" t="s">
        <v>21</v>
      </c>
      <c r="D811" s="51"/>
      <c r="E811" s="51"/>
      <c r="F811" s="51"/>
      <c r="G811" s="51"/>
      <c r="H811" s="51"/>
      <c r="I811" s="51"/>
      <c r="J811" s="51"/>
      <c r="K811" s="51"/>
      <c r="L811" s="114"/>
      <c r="M811" s="114"/>
      <c r="N811" s="114"/>
      <c r="O811" s="136"/>
    </row>
    <row r="812" spans="3:15" ht="35.25" customHeight="1" thickBot="1">
      <c r="C812" s="128" t="s">
        <v>22</v>
      </c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37"/>
    </row>
    <row r="813" spans="3:15" ht="35.25" customHeight="1" thickBot="1">
      <c r="C813" s="130" t="s">
        <v>23</v>
      </c>
      <c r="D813" s="131"/>
      <c r="E813" s="131"/>
      <c r="F813" s="132"/>
      <c r="G813" s="131" t="s">
        <v>24</v>
      </c>
      <c r="H813" s="133">
        <f>(SUM(D811:O811)/12)*0.9</f>
        <v>0</v>
      </c>
      <c r="I813" s="126"/>
      <c r="J813" s="126" t="s">
        <v>25</v>
      </c>
      <c r="K813" s="133">
        <f>(SUM(D812:O812)/12)*0.9</f>
        <v>0</v>
      </c>
      <c r="L813" s="115"/>
      <c r="M813" s="115"/>
      <c r="N813" s="115"/>
      <c r="O813" s="135"/>
    </row>
    <row r="814" spans="3:15" ht="35.25" customHeight="1" thickBot="1"/>
    <row r="815" spans="3:15" ht="35.25" customHeight="1" thickBot="1">
      <c r="C815" s="117" t="s">
        <v>0</v>
      </c>
      <c r="D815" s="163"/>
      <c r="E815" s="164"/>
      <c r="F815" s="118" t="s">
        <v>15</v>
      </c>
      <c r="G815" s="119"/>
      <c r="H815" s="118" t="s">
        <v>16</v>
      </c>
      <c r="I815" s="119"/>
      <c r="J815" s="120" t="s">
        <v>17</v>
      </c>
      <c r="K815" s="120"/>
      <c r="L815" s="120"/>
      <c r="M815" s="119"/>
      <c r="N815" s="121" t="s">
        <v>18</v>
      </c>
      <c r="O815" s="119"/>
    </row>
    <row r="816" spans="3:15" ht="35.25" customHeight="1">
      <c r="C816" s="117" t="s">
        <v>19</v>
      </c>
      <c r="D816" s="122">
        <v>1</v>
      </c>
      <c r="E816" s="118">
        <v>2</v>
      </c>
      <c r="F816" s="118">
        <v>3</v>
      </c>
      <c r="G816" s="118">
        <v>4</v>
      </c>
      <c r="H816" s="118">
        <v>5</v>
      </c>
      <c r="I816" s="118">
        <v>6</v>
      </c>
      <c r="J816" s="118">
        <v>7</v>
      </c>
      <c r="K816" s="118">
        <v>8</v>
      </c>
      <c r="L816" s="121">
        <v>9</v>
      </c>
      <c r="M816" s="121">
        <v>10</v>
      </c>
      <c r="N816" s="121">
        <v>11</v>
      </c>
      <c r="O816" s="134">
        <v>12</v>
      </c>
    </row>
    <row r="817" spans="3:15" ht="35.25" customHeight="1" thickBot="1">
      <c r="C817" s="123" t="s">
        <v>20</v>
      </c>
      <c r="D817" s="124">
        <v>31</v>
      </c>
      <c r="E817" s="125">
        <v>28</v>
      </c>
      <c r="F817" s="125">
        <v>31</v>
      </c>
      <c r="G817" s="126">
        <v>30</v>
      </c>
      <c r="H817" s="126">
        <v>31</v>
      </c>
      <c r="I817" s="126">
        <v>30</v>
      </c>
      <c r="J817" s="126">
        <v>31</v>
      </c>
      <c r="K817" s="126">
        <v>31</v>
      </c>
      <c r="L817" s="115">
        <v>30</v>
      </c>
      <c r="M817" s="115">
        <v>31</v>
      </c>
      <c r="N817" s="115">
        <v>30</v>
      </c>
      <c r="O817" s="135">
        <v>31</v>
      </c>
    </row>
    <row r="818" spans="3:15" ht="35.25" customHeight="1">
      <c r="C818" s="127" t="s">
        <v>21</v>
      </c>
      <c r="D818" s="51"/>
      <c r="E818" s="51"/>
      <c r="F818" s="51"/>
      <c r="G818" s="51"/>
      <c r="H818" s="51"/>
      <c r="I818" s="51"/>
      <c r="J818" s="51"/>
      <c r="K818" s="51"/>
      <c r="L818" s="114"/>
      <c r="M818" s="114"/>
      <c r="N818" s="114"/>
      <c r="O818" s="136"/>
    </row>
    <row r="819" spans="3:15" ht="35.25" customHeight="1" thickBot="1">
      <c r="C819" s="128" t="s">
        <v>22</v>
      </c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37"/>
    </row>
    <row r="820" spans="3:15" ht="35.25" customHeight="1" thickBot="1">
      <c r="C820" s="130" t="s">
        <v>23</v>
      </c>
      <c r="D820" s="131"/>
      <c r="E820" s="131"/>
      <c r="F820" s="132"/>
      <c r="G820" s="131" t="s">
        <v>24</v>
      </c>
      <c r="H820" s="133">
        <f>(SUM(D818:O818)/12)*0.9</f>
        <v>0</v>
      </c>
      <c r="I820" s="126"/>
      <c r="J820" s="126" t="s">
        <v>25</v>
      </c>
      <c r="K820" s="133">
        <f>(SUM(D819:O819)/12)*0.9</f>
        <v>0</v>
      </c>
      <c r="L820" s="115"/>
      <c r="M820" s="115"/>
      <c r="N820" s="115"/>
      <c r="O820" s="135"/>
    </row>
    <row r="821" spans="3:15" ht="35.25" customHeight="1" thickBot="1"/>
    <row r="822" spans="3:15" ht="35.25" customHeight="1" thickBot="1">
      <c r="C822" s="117" t="s">
        <v>0</v>
      </c>
      <c r="D822" s="163"/>
      <c r="E822" s="164"/>
      <c r="F822" s="118" t="s">
        <v>15</v>
      </c>
      <c r="G822" s="119"/>
      <c r="H822" s="118" t="s">
        <v>16</v>
      </c>
      <c r="I822" s="119"/>
      <c r="J822" s="120" t="s">
        <v>17</v>
      </c>
      <c r="K822" s="120"/>
      <c r="L822" s="120"/>
      <c r="M822" s="119"/>
      <c r="N822" s="121" t="s">
        <v>18</v>
      </c>
      <c r="O822" s="119"/>
    </row>
    <row r="823" spans="3:15" ht="35.25" customHeight="1">
      <c r="C823" s="117" t="s">
        <v>19</v>
      </c>
      <c r="D823" s="122">
        <v>1</v>
      </c>
      <c r="E823" s="118">
        <v>2</v>
      </c>
      <c r="F823" s="118">
        <v>3</v>
      </c>
      <c r="G823" s="118">
        <v>4</v>
      </c>
      <c r="H823" s="118">
        <v>5</v>
      </c>
      <c r="I823" s="118">
        <v>6</v>
      </c>
      <c r="J823" s="118">
        <v>7</v>
      </c>
      <c r="K823" s="118">
        <v>8</v>
      </c>
      <c r="L823" s="121">
        <v>9</v>
      </c>
      <c r="M823" s="121">
        <v>10</v>
      </c>
      <c r="N823" s="121">
        <v>11</v>
      </c>
      <c r="O823" s="134">
        <v>12</v>
      </c>
    </row>
    <row r="824" spans="3:15" ht="35.25" customHeight="1" thickBot="1">
      <c r="C824" s="123" t="s">
        <v>20</v>
      </c>
      <c r="D824" s="124">
        <v>31</v>
      </c>
      <c r="E824" s="125">
        <v>28</v>
      </c>
      <c r="F824" s="125">
        <v>31</v>
      </c>
      <c r="G824" s="126">
        <v>30</v>
      </c>
      <c r="H824" s="126">
        <v>31</v>
      </c>
      <c r="I824" s="126">
        <v>30</v>
      </c>
      <c r="J824" s="126">
        <v>31</v>
      </c>
      <c r="K824" s="126">
        <v>31</v>
      </c>
      <c r="L824" s="115">
        <v>30</v>
      </c>
      <c r="M824" s="115">
        <v>31</v>
      </c>
      <c r="N824" s="115">
        <v>30</v>
      </c>
      <c r="O824" s="135">
        <v>31</v>
      </c>
    </row>
    <row r="825" spans="3:15" ht="35.25" customHeight="1">
      <c r="C825" s="127" t="s">
        <v>21</v>
      </c>
      <c r="D825" s="51"/>
      <c r="E825" s="51"/>
      <c r="F825" s="51"/>
      <c r="G825" s="51"/>
      <c r="H825" s="51"/>
      <c r="I825" s="51"/>
      <c r="J825" s="51"/>
      <c r="K825" s="51"/>
      <c r="L825" s="114"/>
      <c r="M825" s="114"/>
      <c r="N825" s="114"/>
      <c r="O825" s="136"/>
    </row>
    <row r="826" spans="3:15" ht="35.25" customHeight="1" thickBot="1">
      <c r="C826" s="128" t="s">
        <v>22</v>
      </c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37"/>
    </row>
    <row r="827" spans="3:15" ht="35.25" customHeight="1" thickBot="1">
      <c r="C827" s="130" t="s">
        <v>23</v>
      </c>
      <c r="D827" s="131"/>
      <c r="E827" s="131"/>
      <c r="F827" s="132"/>
      <c r="G827" s="131" t="s">
        <v>24</v>
      </c>
      <c r="H827" s="133">
        <f>(SUM(D825:O825)/12)*0.9</f>
        <v>0</v>
      </c>
      <c r="I827" s="126"/>
      <c r="J827" s="126" t="s">
        <v>25</v>
      </c>
      <c r="K827" s="133">
        <f>(SUM(D826:O826)/12)*0.9</f>
        <v>0</v>
      </c>
      <c r="L827" s="115"/>
      <c r="M827" s="115"/>
      <c r="N827" s="115"/>
      <c r="O827" s="135"/>
    </row>
    <row r="828" spans="3:15" ht="35.25" customHeight="1" thickBot="1"/>
    <row r="829" spans="3:15" ht="35.25" customHeight="1" thickBot="1">
      <c r="C829" s="117" t="s">
        <v>0</v>
      </c>
      <c r="D829" s="163"/>
      <c r="E829" s="164"/>
      <c r="F829" s="118" t="s">
        <v>15</v>
      </c>
      <c r="G829" s="119"/>
      <c r="H829" s="118" t="s">
        <v>16</v>
      </c>
      <c r="I829" s="119"/>
      <c r="J829" s="120" t="s">
        <v>17</v>
      </c>
      <c r="K829" s="120"/>
      <c r="L829" s="120"/>
      <c r="M829" s="119"/>
      <c r="N829" s="121" t="s">
        <v>18</v>
      </c>
      <c r="O829" s="119"/>
    </row>
    <row r="830" spans="3:15" ht="35.25" customHeight="1">
      <c r="C830" s="117" t="s">
        <v>19</v>
      </c>
      <c r="D830" s="122">
        <v>1</v>
      </c>
      <c r="E830" s="118">
        <v>2</v>
      </c>
      <c r="F830" s="118">
        <v>3</v>
      </c>
      <c r="G830" s="118">
        <v>4</v>
      </c>
      <c r="H830" s="118">
        <v>5</v>
      </c>
      <c r="I830" s="118">
        <v>6</v>
      </c>
      <c r="J830" s="118">
        <v>7</v>
      </c>
      <c r="K830" s="118">
        <v>8</v>
      </c>
      <c r="L830" s="121">
        <v>9</v>
      </c>
      <c r="M830" s="121">
        <v>10</v>
      </c>
      <c r="N830" s="121">
        <v>11</v>
      </c>
      <c r="O830" s="134">
        <v>12</v>
      </c>
    </row>
    <row r="831" spans="3:15" ht="35.25" customHeight="1" thickBot="1">
      <c r="C831" s="123" t="s">
        <v>20</v>
      </c>
      <c r="D831" s="124">
        <v>31</v>
      </c>
      <c r="E831" s="125">
        <v>28</v>
      </c>
      <c r="F831" s="125">
        <v>31</v>
      </c>
      <c r="G831" s="126">
        <v>30</v>
      </c>
      <c r="H831" s="126">
        <v>31</v>
      </c>
      <c r="I831" s="126">
        <v>30</v>
      </c>
      <c r="J831" s="126">
        <v>31</v>
      </c>
      <c r="K831" s="126">
        <v>31</v>
      </c>
      <c r="L831" s="115">
        <v>30</v>
      </c>
      <c r="M831" s="115">
        <v>31</v>
      </c>
      <c r="N831" s="115">
        <v>30</v>
      </c>
      <c r="O831" s="135">
        <v>31</v>
      </c>
    </row>
    <row r="832" spans="3:15" ht="35.25" customHeight="1">
      <c r="C832" s="127" t="s">
        <v>21</v>
      </c>
      <c r="D832" s="51"/>
      <c r="E832" s="51"/>
      <c r="F832" s="51"/>
      <c r="G832" s="51"/>
      <c r="H832" s="51"/>
      <c r="I832" s="51"/>
      <c r="J832" s="51"/>
      <c r="K832" s="51"/>
      <c r="L832" s="114"/>
      <c r="M832" s="114"/>
      <c r="N832" s="114"/>
      <c r="O832" s="136"/>
    </row>
    <row r="833" spans="3:15" ht="35.25" customHeight="1" thickBot="1">
      <c r="C833" s="128" t="s">
        <v>22</v>
      </c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37"/>
    </row>
    <row r="834" spans="3:15" ht="35.25" customHeight="1" thickBot="1">
      <c r="C834" s="130" t="s">
        <v>23</v>
      </c>
      <c r="D834" s="131"/>
      <c r="E834" s="131"/>
      <c r="F834" s="132"/>
      <c r="G834" s="131" t="s">
        <v>24</v>
      </c>
      <c r="H834" s="133">
        <f>(SUM(D832:O832)/12)*0.9</f>
        <v>0</v>
      </c>
      <c r="I834" s="126"/>
      <c r="J834" s="126" t="s">
        <v>25</v>
      </c>
      <c r="K834" s="133">
        <f>(SUM(D833:O833)/12)*0.9</f>
        <v>0</v>
      </c>
      <c r="L834" s="115"/>
      <c r="M834" s="115"/>
      <c r="N834" s="115"/>
      <c r="O834" s="135"/>
    </row>
    <row r="835" spans="3:15" ht="35.25" customHeight="1" thickBot="1"/>
    <row r="836" spans="3:15" ht="35.25" customHeight="1" thickBot="1">
      <c r="C836" s="117" t="s">
        <v>0</v>
      </c>
      <c r="D836" s="163"/>
      <c r="E836" s="164"/>
      <c r="F836" s="118" t="s">
        <v>15</v>
      </c>
      <c r="G836" s="119"/>
      <c r="H836" s="118" t="s">
        <v>16</v>
      </c>
      <c r="I836" s="119"/>
      <c r="J836" s="120" t="s">
        <v>17</v>
      </c>
      <c r="K836" s="120"/>
      <c r="L836" s="120"/>
      <c r="M836" s="119"/>
      <c r="N836" s="121" t="s">
        <v>18</v>
      </c>
      <c r="O836" s="119"/>
    </row>
    <row r="837" spans="3:15" ht="35.25" customHeight="1">
      <c r="C837" s="117" t="s">
        <v>19</v>
      </c>
      <c r="D837" s="122">
        <v>1</v>
      </c>
      <c r="E837" s="118">
        <v>2</v>
      </c>
      <c r="F837" s="118">
        <v>3</v>
      </c>
      <c r="G837" s="118">
        <v>4</v>
      </c>
      <c r="H837" s="118">
        <v>5</v>
      </c>
      <c r="I837" s="118">
        <v>6</v>
      </c>
      <c r="J837" s="118">
        <v>7</v>
      </c>
      <c r="K837" s="118">
        <v>8</v>
      </c>
      <c r="L837" s="121">
        <v>9</v>
      </c>
      <c r="M837" s="121">
        <v>10</v>
      </c>
      <c r="N837" s="121">
        <v>11</v>
      </c>
      <c r="O837" s="134">
        <v>12</v>
      </c>
    </row>
    <row r="838" spans="3:15" ht="35.25" customHeight="1" thickBot="1">
      <c r="C838" s="123" t="s">
        <v>20</v>
      </c>
      <c r="D838" s="124">
        <v>31</v>
      </c>
      <c r="E838" s="125">
        <v>28</v>
      </c>
      <c r="F838" s="125">
        <v>31</v>
      </c>
      <c r="G838" s="126">
        <v>30</v>
      </c>
      <c r="H838" s="126">
        <v>31</v>
      </c>
      <c r="I838" s="126">
        <v>30</v>
      </c>
      <c r="J838" s="126">
        <v>31</v>
      </c>
      <c r="K838" s="126">
        <v>31</v>
      </c>
      <c r="L838" s="115">
        <v>30</v>
      </c>
      <c r="M838" s="115">
        <v>31</v>
      </c>
      <c r="N838" s="115">
        <v>30</v>
      </c>
      <c r="O838" s="135">
        <v>31</v>
      </c>
    </row>
    <row r="839" spans="3:15" ht="35.25" customHeight="1">
      <c r="C839" s="127" t="s">
        <v>21</v>
      </c>
      <c r="D839" s="51"/>
      <c r="E839" s="51"/>
      <c r="F839" s="51"/>
      <c r="G839" s="51"/>
      <c r="H839" s="51"/>
      <c r="I839" s="51"/>
      <c r="J839" s="51"/>
      <c r="K839" s="51"/>
      <c r="L839" s="114"/>
      <c r="M839" s="114"/>
      <c r="N839" s="114"/>
      <c r="O839" s="136"/>
    </row>
    <row r="840" spans="3:15" ht="35.25" customHeight="1" thickBot="1">
      <c r="C840" s="128" t="s">
        <v>22</v>
      </c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37"/>
    </row>
    <row r="841" spans="3:15" ht="35.25" customHeight="1" thickBot="1">
      <c r="C841" s="130" t="s">
        <v>23</v>
      </c>
      <c r="D841" s="131"/>
      <c r="E841" s="131"/>
      <c r="F841" s="132"/>
      <c r="G841" s="131" t="s">
        <v>24</v>
      </c>
      <c r="H841" s="133">
        <f>(SUM(D839:O839)/12)*0.9</f>
        <v>0</v>
      </c>
      <c r="I841" s="126"/>
      <c r="J841" s="126" t="s">
        <v>25</v>
      </c>
      <c r="K841" s="133">
        <f>(SUM(D840:O840)/12)*0.9</f>
        <v>0</v>
      </c>
      <c r="L841" s="115"/>
      <c r="M841" s="115"/>
      <c r="N841" s="115"/>
      <c r="O841" s="135"/>
    </row>
    <row r="842" spans="3:15" ht="35.25" customHeight="1" thickBot="1"/>
    <row r="843" spans="3:15" ht="35.25" customHeight="1" thickBot="1">
      <c r="C843" s="117" t="s">
        <v>0</v>
      </c>
      <c r="D843" s="163"/>
      <c r="E843" s="164"/>
      <c r="F843" s="118" t="s">
        <v>15</v>
      </c>
      <c r="G843" s="119"/>
      <c r="H843" s="118" t="s">
        <v>16</v>
      </c>
      <c r="I843" s="119"/>
      <c r="J843" s="120" t="s">
        <v>17</v>
      </c>
      <c r="K843" s="120"/>
      <c r="L843" s="120"/>
      <c r="M843" s="119"/>
      <c r="N843" s="121" t="s">
        <v>18</v>
      </c>
      <c r="O843" s="119"/>
    </row>
    <row r="844" spans="3:15" ht="35.25" customHeight="1">
      <c r="C844" s="117" t="s">
        <v>19</v>
      </c>
      <c r="D844" s="122">
        <v>1</v>
      </c>
      <c r="E844" s="118">
        <v>2</v>
      </c>
      <c r="F844" s="118">
        <v>3</v>
      </c>
      <c r="G844" s="118">
        <v>4</v>
      </c>
      <c r="H844" s="118">
        <v>5</v>
      </c>
      <c r="I844" s="118">
        <v>6</v>
      </c>
      <c r="J844" s="118">
        <v>7</v>
      </c>
      <c r="K844" s="118">
        <v>8</v>
      </c>
      <c r="L844" s="121">
        <v>9</v>
      </c>
      <c r="M844" s="121">
        <v>10</v>
      </c>
      <c r="N844" s="121">
        <v>11</v>
      </c>
      <c r="O844" s="134">
        <v>12</v>
      </c>
    </row>
    <row r="845" spans="3:15" ht="35.25" customHeight="1" thickBot="1">
      <c r="C845" s="123" t="s">
        <v>20</v>
      </c>
      <c r="D845" s="124">
        <v>31</v>
      </c>
      <c r="E845" s="125">
        <v>28</v>
      </c>
      <c r="F845" s="125">
        <v>31</v>
      </c>
      <c r="G845" s="126">
        <v>30</v>
      </c>
      <c r="H845" s="126">
        <v>31</v>
      </c>
      <c r="I845" s="126">
        <v>30</v>
      </c>
      <c r="J845" s="126">
        <v>31</v>
      </c>
      <c r="K845" s="126">
        <v>31</v>
      </c>
      <c r="L845" s="115">
        <v>30</v>
      </c>
      <c r="M845" s="115">
        <v>31</v>
      </c>
      <c r="N845" s="115">
        <v>30</v>
      </c>
      <c r="O845" s="135">
        <v>31</v>
      </c>
    </row>
    <row r="846" spans="3:15" ht="35.25" customHeight="1">
      <c r="C846" s="127" t="s">
        <v>21</v>
      </c>
      <c r="D846" s="51"/>
      <c r="E846" s="51"/>
      <c r="F846" s="51"/>
      <c r="G846" s="51"/>
      <c r="H846" s="51"/>
      <c r="I846" s="51"/>
      <c r="J846" s="51"/>
      <c r="K846" s="51"/>
      <c r="L846" s="114"/>
      <c r="M846" s="114"/>
      <c r="N846" s="114"/>
      <c r="O846" s="136"/>
    </row>
    <row r="847" spans="3:15" ht="35.25" customHeight="1" thickBot="1">
      <c r="C847" s="128" t="s">
        <v>22</v>
      </c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37"/>
    </row>
    <row r="848" spans="3:15" ht="35.25" customHeight="1" thickBot="1">
      <c r="C848" s="130" t="s">
        <v>23</v>
      </c>
      <c r="D848" s="131"/>
      <c r="E848" s="131"/>
      <c r="F848" s="132"/>
      <c r="G848" s="131" t="s">
        <v>24</v>
      </c>
      <c r="H848" s="133">
        <f>(SUM(D846:O846)/12)*0.9</f>
        <v>0</v>
      </c>
      <c r="I848" s="126"/>
      <c r="J848" s="126" t="s">
        <v>25</v>
      </c>
      <c r="K848" s="133">
        <f>(SUM(D847:O847)/12)*0.9</f>
        <v>0</v>
      </c>
      <c r="L848" s="115"/>
      <c r="M848" s="115"/>
      <c r="N848" s="115"/>
      <c r="O848" s="135"/>
    </row>
  </sheetData>
  <sheetProtection password="F3B8" sheet="1" objects="1" scenarios="1" selectLockedCells="1"/>
  <mergeCells count="17">
    <mergeCell ref="E4:N4"/>
    <mergeCell ref="E3:N3"/>
    <mergeCell ref="E792:K792"/>
    <mergeCell ref="P27:Q27"/>
    <mergeCell ref="D232:E232"/>
    <mergeCell ref="D144:E144"/>
    <mergeCell ref="D152:E152"/>
    <mergeCell ref="D160:E160"/>
    <mergeCell ref="D93:E93"/>
    <mergeCell ref="D129:E129"/>
    <mergeCell ref="D137:E137"/>
    <mergeCell ref="D7:E7"/>
    <mergeCell ref="D16:E16"/>
    <mergeCell ref="D37:E37"/>
    <mergeCell ref="D30:E30"/>
    <mergeCell ref="E5:F5"/>
    <mergeCell ref="E6:F6"/>
  </mergeCells>
  <pageMargins left="0.7" right="0.7" top="0.75" bottom="0.75" header="0.3" footer="0.3"/>
  <pageSetup paperSize="9" scale="25" orientation="portrait" horizontalDpi="0" verticalDpi="0" r:id="rId1"/>
  <rowBreaks count="1" manualBreakCount="1">
    <brk id="85" max="18" man="1"/>
  </rowBreaks>
  <colBreaks count="1" manualBreakCount="1">
    <brk id="19" max="1048575" man="1"/>
  </colBreaks>
  <drawing r:id="rId2"/>
  <legacyDrawing r:id="rId3"/>
  <oleObjects>
    <oleObject progId="AutoCAD.Drawing.18" shapeId="1025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2024-03-22T07:01:32Z</dcterms:created>
  <dcterms:modified xsi:type="dcterms:W3CDTF">2024-12-27T13:06:26Z</dcterms:modified>
</cp:coreProperties>
</file>