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Questa_cartella_di_lavoro" defaultThemeVersion="124226"/>
  <bookViews>
    <workbookView xWindow="240" yWindow="15" windowWidth="17190" windowHeight="8535" activeTab="1"/>
  </bookViews>
  <sheets>
    <sheet name="Foglio1" sheetId="1" r:id="rId1"/>
    <sheet name="Foglio2" sheetId="2" r:id="rId2"/>
    <sheet name="Foglio3" sheetId="3" r:id="rId3"/>
  </sheets>
  <definedNames>
    <definedName name="_xlnm.Print_Area" localSheetId="1">Foglio2!$A$1:$L$46</definedName>
  </definedNames>
  <calcPr calcId="125725"/>
</workbook>
</file>

<file path=xl/calcChain.xml><?xml version="1.0" encoding="utf-8"?>
<calcChain xmlns="http://schemas.openxmlformats.org/spreadsheetml/2006/main">
  <c r="E37" i="2"/>
  <c r="E46"/>
  <c r="E45"/>
  <c r="E36" l="1"/>
  <c r="E29"/>
  <c r="E27"/>
  <c r="E21" l="1"/>
  <c r="E18"/>
  <c r="E19" s="1"/>
  <c r="E13"/>
  <c r="E14" l="1"/>
  <c r="D31" i="1" l="1"/>
  <c r="F30"/>
  <c r="F29"/>
  <c r="E29"/>
  <c r="F28"/>
  <c r="F27"/>
  <c r="F26"/>
  <c r="D25"/>
  <c r="D15"/>
  <c r="E15" s="1"/>
  <c r="E14"/>
  <c r="F14" s="1"/>
  <c r="G14" s="1"/>
  <c r="E13"/>
  <c r="F13" s="1"/>
  <c r="G13" s="1"/>
  <c r="E12"/>
  <c r="F12" s="1"/>
  <c r="G12" s="1"/>
  <c r="E11"/>
  <c r="F11" s="1"/>
  <c r="G11" s="1"/>
  <c r="H11" s="1"/>
  <c r="H13" l="1"/>
  <c r="D27"/>
  <c r="E27" s="1"/>
  <c r="D28"/>
  <c r="E28" s="1"/>
  <c r="H12"/>
  <c r="H14"/>
  <c r="D26"/>
  <c r="E26" s="1"/>
  <c r="F15"/>
  <c r="G15" s="1"/>
  <c r="D19"/>
  <c r="D34"/>
  <c r="D23" l="1"/>
  <c r="D30"/>
  <c r="H15"/>
  <c r="D24" l="1"/>
  <c r="E30"/>
</calcChain>
</file>

<file path=xl/sharedStrings.xml><?xml version="1.0" encoding="utf-8"?>
<sst xmlns="http://schemas.openxmlformats.org/spreadsheetml/2006/main" count="138" uniqueCount="85">
  <si>
    <t>m2</t>
  </si>
  <si>
    <t>temperatura media</t>
  </si>
  <si>
    <t>°C</t>
  </si>
  <si>
    <t>altezza ambienti</t>
  </si>
  <si>
    <t>m3</t>
  </si>
  <si>
    <t>dispersione termica ambiente</t>
  </si>
  <si>
    <t>W/m3</t>
  </si>
  <si>
    <t>W</t>
  </si>
  <si>
    <t>salto termico</t>
  </si>
  <si>
    <t>portata fluidotermica</t>
  </si>
  <si>
    <t>L/h</t>
  </si>
  <si>
    <t>mm</t>
  </si>
  <si>
    <t xml:space="preserve">diametro proposto  </t>
  </si>
  <si>
    <t>livello piano intermedio 1°piano</t>
  </si>
  <si>
    <t>kW</t>
  </si>
  <si>
    <t>Q= L/h</t>
  </si>
  <si>
    <t>d=</t>
  </si>
  <si>
    <t>D=</t>
  </si>
  <si>
    <t>livello ultimo 2° piano</t>
  </si>
  <si>
    <t>livello piano terra</t>
  </si>
  <si>
    <t>livello piano interrato</t>
  </si>
  <si>
    <t>%</t>
  </si>
  <si>
    <t>volume ambiente</t>
  </si>
  <si>
    <t xml:space="preserve">totale portata Pompa </t>
  </si>
  <si>
    <t>piano interrato</t>
  </si>
  <si>
    <t>piano terreno</t>
  </si>
  <si>
    <t>piano primo</t>
  </si>
  <si>
    <t>piano secondo</t>
  </si>
  <si>
    <t>complessiva</t>
  </si>
  <si>
    <t>tubazione multistrato</t>
  </si>
  <si>
    <t>dispersione complessiva</t>
  </si>
  <si>
    <t>potenzialità richiesta</t>
  </si>
  <si>
    <t>26x3</t>
  </si>
  <si>
    <t>Classe A W/m3</t>
  </si>
  <si>
    <t>Classe B W/m3</t>
  </si>
  <si>
    <t>32x3</t>
  </si>
  <si>
    <t>refrigeratore . R.sistema</t>
  </si>
  <si>
    <t>n°</t>
  </si>
  <si>
    <t>deumidificatore  Dew 24</t>
  </si>
  <si>
    <t>deumidificatore  Dew 90</t>
  </si>
  <si>
    <t>Temperataura dell'aria</t>
  </si>
  <si>
    <t>Umidità relativa dell'aria</t>
  </si>
  <si>
    <t>L2 m</t>
  </si>
  <si>
    <t>L1 m</t>
  </si>
  <si>
    <t>h m</t>
  </si>
  <si>
    <t>m3/h</t>
  </si>
  <si>
    <t>L/g</t>
  </si>
  <si>
    <t>H %</t>
  </si>
  <si>
    <t>m/s</t>
  </si>
  <si>
    <t>Superficie vasca idromassaggio</t>
  </si>
  <si>
    <t>Cubatura vasca idromassaggio</t>
  </si>
  <si>
    <t>Umidità specifica alla superf vasca</t>
  </si>
  <si>
    <t>gr/kg</t>
  </si>
  <si>
    <t>Umidità specifica ambiente</t>
  </si>
  <si>
    <t>Quantità di acqua evaporata</t>
  </si>
  <si>
    <t>VMC decentralizzata</t>
  </si>
  <si>
    <t>kg/kgh</t>
  </si>
  <si>
    <t>Quantità di aria satura</t>
  </si>
  <si>
    <t>Totale  VMC</t>
  </si>
  <si>
    <t>lunghezza ambiente</t>
  </si>
  <si>
    <t>m</t>
  </si>
  <si>
    <t>larghezza ambiente</t>
  </si>
  <si>
    <t>superficie</t>
  </si>
  <si>
    <t>Temperatura ambiente ( estivo)</t>
  </si>
  <si>
    <t>Umidità ambiente richiesta</t>
  </si>
  <si>
    <t>UR %</t>
  </si>
  <si>
    <t>Incremento umidità ambiente</t>
  </si>
  <si>
    <t>temperatura esterna</t>
  </si>
  <si>
    <t>Umidità esterna</t>
  </si>
  <si>
    <t>Ricambio aria</t>
  </si>
  <si>
    <t>V.h</t>
  </si>
  <si>
    <t>Altzza ambiente</t>
  </si>
  <si>
    <t>Cubatura ambiente</t>
  </si>
  <si>
    <t>Produzione acqua di condensa</t>
  </si>
  <si>
    <t>Diag. Mollier</t>
  </si>
  <si>
    <t xml:space="preserve">Deumidificatore ambiente </t>
  </si>
  <si>
    <t xml:space="preserve"> idromassaggio spento</t>
  </si>
  <si>
    <t>Dimensioni vasca idromassaggio</t>
  </si>
  <si>
    <t>Velocità dell'aria per turbolnza dell'acqua</t>
  </si>
  <si>
    <t>Vasca idromassaggio</t>
  </si>
  <si>
    <t>Temperatura  superficie dell'acqua</t>
  </si>
  <si>
    <t>Deumifificatore</t>
  </si>
  <si>
    <t>Deumidificatore e idromassaggio inverno</t>
  </si>
  <si>
    <t>Fa.2194.2</t>
  </si>
  <si>
    <t>DEUMIFICAZIONE DI UN PERGOLATO CON VASCA DI IDROMASSAGGIO E SPAZIO GINNICO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</si>
</sst>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20"/>
      <name val="Arial"/>
      <family val="2"/>
    </font>
    <font>
      <sz val="20"/>
      <name val="Arial Black"/>
      <family val="2"/>
    </font>
    <font>
      <sz val="20"/>
      <name val="Arial Narrow"/>
      <family val="2"/>
    </font>
    <font>
      <sz val="14"/>
      <name val="Arial Narrow"/>
      <family val="2"/>
    </font>
    <font>
      <sz val="14"/>
      <name val="Arial"/>
      <family val="2"/>
    </font>
    <font>
      <sz val="24"/>
      <color theme="4"/>
      <name val="Arial Black"/>
      <family val="2"/>
    </font>
    <font>
      <sz val="10"/>
      <color rgb="FFFF0000"/>
      <name val="Arial"/>
      <family val="2"/>
    </font>
    <font>
      <sz val="20"/>
      <color rgb="FFFF0000"/>
      <name val="Arial Narrow"/>
      <family val="2"/>
    </font>
    <font>
      <sz val="14"/>
      <color rgb="FFFF0000"/>
      <name val="Arial Narrow"/>
      <family val="2"/>
    </font>
    <font>
      <sz val="14"/>
      <color rgb="FFFF0000"/>
      <name val="Arial"/>
      <family val="2"/>
    </font>
    <font>
      <sz val="24"/>
      <name val="Arial Narrow"/>
      <family val="2"/>
    </font>
    <font>
      <sz val="26"/>
      <name val="Arial Narrow"/>
      <family val="2"/>
    </font>
    <font>
      <sz val="24"/>
      <name val="Arial"/>
      <family val="2"/>
    </font>
    <font>
      <sz val="26"/>
      <name val="Arial"/>
      <family val="2"/>
    </font>
    <font>
      <b/>
      <sz val="24"/>
      <name val="Arial Narrow"/>
      <family val="2"/>
    </font>
    <font>
      <b/>
      <sz val="20"/>
      <color theme="1"/>
      <name val="Arial Narrow"/>
      <family val="2"/>
    </font>
    <font>
      <b/>
      <sz val="24"/>
      <name val="Arial"/>
      <family val="2"/>
    </font>
    <font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2" borderId="1" xfId="0" applyFill="1" applyBorder="1"/>
    <xf numFmtId="1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1" fontId="2" fillId="3" borderId="1" xfId="0" applyNumberFormat="1" applyFont="1" applyFill="1" applyBorder="1"/>
    <xf numFmtId="164" fontId="0" fillId="3" borderId="1" xfId="0" applyNumberFormat="1" applyFill="1" applyBorder="1"/>
    <xf numFmtId="0" fontId="0" fillId="2" borderId="1" xfId="0" applyFill="1" applyBorder="1" applyAlignment="1">
      <alignment horizontal="right"/>
    </xf>
    <xf numFmtId="1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9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right"/>
    </xf>
    <xf numFmtId="164" fontId="2" fillId="4" borderId="1" xfId="0" applyNumberFormat="1" applyFont="1" applyFill="1" applyBorder="1"/>
    <xf numFmtId="164" fontId="2" fillId="3" borderId="1" xfId="0" applyNumberFormat="1" applyFont="1" applyFill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5" borderId="10" xfId="0" applyFill="1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1" xfId="0" applyFont="1" applyBorder="1"/>
    <xf numFmtId="0" fontId="2" fillId="0" borderId="8" xfId="0" applyFont="1" applyFill="1" applyBorder="1"/>
    <xf numFmtId="0" fontId="2" fillId="0" borderId="9" xfId="0" applyFont="1" applyBorder="1"/>
    <xf numFmtId="1" fontId="0" fillId="3" borderId="9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" fontId="2" fillId="2" borderId="1" xfId="0" applyNumberFormat="1" applyFont="1" applyFill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7" fillId="0" borderId="15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7" fillId="0" borderId="16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Protection="1"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 vertical="center"/>
      <protection locked="0" hidden="1"/>
    </xf>
    <xf numFmtId="0" fontId="17" fillId="2" borderId="16" xfId="0" applyFont="1" applyFill="1" applyBorder="1" applyAlignment="1" applyProtection="1">
      <alignment horizontal="center" vertical="center"/>
      <protection locked="0" hidden="1"/>
    </xf>
    <xf numFmtId="0" fontId="17" fillId="3" borderId="16" xfId="0" applyFont="1" applyFill="1" applyBorder="1" applyAlignment="1" applyProtection="1">
      <alignment horizontal="center" vertical="center"/>
      <protection hidden="1"/>
    </xf>
    <xf numFmtId="0" fontId="17" fillId="0" borderId="16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/>
      <protection hidden="1"/>
    </xf>
    <xf numFmtId="0" fontId="17" fillId="0" borderId="17" xfId="0" applyFont="1" applyFill="1" applyBorder="1" applyAlignment="1" applyProtection="1">
      <alignment horizontal="center" vertical="center"/>
      <protection hidden="1"/>
    </xf>
    <xf numFmtId="0" fontId="17" fillId="2" borderId="16" xfId="0" quotePrefix="1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 applyProtection="1">
      <protection hidden="1"/>
    </xf>
    <xf numFmtId="0" fontId="7" fillId="0" borderId="0" xfId="0" applyFont="1"/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17" fillId="0" borderId="18" xfId="0" applyFont="1" applyFill="1" applyBorder="1" applyAlignment="1" applyProtection="1">
      <alignment vertical="center"/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9" fillId="0" borderId="0" xfId="0" applyFont="1" applyBorder="1"/>
    <xf numFmtId="2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22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24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0" fontId="9" fillId="0" borderId="2" xfId="0" applyFont="1" applyFill="1" applyBorder="1" applyAlignment="1" applyProtection="1">
      <alignment horizontal="center"/>
      <protection hidden="1"/>
    </xf>
    <xf numFmtId="0" fontId="17" fillId="0" borderId="25" xfId="0" applyFont="1" applyFill="1" applyBorder="1" applyAlignment="1" applyProtection="1">
      <alignment horizontal="center" vertical="center"/>
      <protection hidden="1"/>
    </xf>
    <xf numFmtId="0" fontId="17" fillId="0" borderId="24" xfId="0" applyFont="1" applyFill="1" applyBorder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17" xfId="0" applyFont="1" applyFill="1" applyBorder="1" applyAlignment="1" applyProtection="1">
      <alignment horizontal="center" vertical="center"/>
      <protection hidden="1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19" fillId="0" borderId="18" xfId="0" applyFont="1" applyFill="1" applyBorder="1" applyAlignment="1" applyProtection="1">
      <alignment vertical="center"/>
      <protection hidden="1"/>
    </xf>
    <xf numFmtId="0" fontId="19" fillId="0" borderId="20" xfId="0" applyFont="1" applyFill="1" applyBorder="1" applyAlignment="1" applyProtection="1">
      <alignment vertical="center"/>
      <protection hidden="1"/>
    </xf>
    <xf numFmtId="0" fontId="17" fillId="0" borderId="24" xfId="0" applyFont="1" applyFill="1" applyBorder="1" applyAlignment="1" applyProtection="1">
      <alignment vertical="center"/>
      <protection hidden="1"/>
    </xf>
    <xf numFmtId="0" fontId="17" fillId="0" borderId="20" xfId="0" applyFont="1" applyFill="1" applyBorder="1" applyAlignment="1" applyProtection="1">
      <alignment vertical="center"/>
      <protection hidden="1"/>
    </xf>
    <xf numFmtId="0" fontId="21" fillId="0" borderId="0" xfId="0" applyFont="1" applyBorder="1" applyAlignment="1">
      <alignment horizontal="center" vertical="center"/>
    </xf>
    <xf numFmtId="164" fontId="17" fillId="3" borderId="21" xfId="0" applyNumberFormat="1" applyFont="1" applyFill="1" applyBorder="1" applyAlignment="1" applyProtection="1">
      <alignment horizontal="center" vertical="center"/>
      <protection hidden="1"/>
    </xf>
    <xf numFmtId="164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locked="0" hidden="1"/>
    </xf>
    <xf numFmtId="0" fontId="17" fillId="0" borderId="2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/>
      <protection locked="0" hidden="1"/>
    </xf>
    <xf numFmtId="0" fontId="17" fillId="3" borderId="23" xfId="0" applyFont="1" applyFill="1" applyBorder="1" applyAlignment="1" applyProtection="1">
      <alignment horizontal="center" vertical="center"/>
      <protection hidden="1"/>
    </xf>
    <xf numFmtId="0" fontId="17" fillId="2" borderId="17" xfId="0" applyFont="1" applyFill="1" applyBorder="1" applyAlignment="1" applyProtection="1">
      <alignment horizontal="center" vertical="center"/>
      <protection locked="0" hidden="1"/>
    </xf>
    <xf numFmtId="0" fontId="17" fillId="2" borderId="19" xfId="0" applyFont="1" applyFill="1" applyBorder="1" applyAlignment="1" applyProtection="1">
      <alignment horizontal="center" vertical="center"/>
      <protection locked="0" hidden="1"/>
    </xf>
    <xf numFmtId="0" fontId="17" fillId="2" borderId="21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/>
    </xf>
    <xf numFmtId="0" fontId="23" fillId="0" borderId="24" xfId="0" applyFont="1" applyFill="1" applyBorder="1" applyAlignment="1" applyProtection="1">
      <alignment horizontal="center" vertical="center"/>
      <protection hidden="1"/>
    </xf>
    <xf numFmtId="0" fontId="17" fillId="0" borderId="24" xfId="0" applyFont="1" applyFill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18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15</xdr:row>
      <xdr:rowOff>47624</xdr:rowOff>
    </xdr:from>
    <xdr:to>
      <xdr:col>8</xdr:col>
      <xdr:colOff>314325</xdr:colOff>
      <xdr:row>40</xdr:row>
      <xdr:rowOff>95250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3838575" y="2486024"/>
          <a:ext cx="1171575" cy="4095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100"/>
            </a:lnSpc>
          </a:pPr>
          <a:r>
            <a:rPr lang="it-IT" sz="1000"/>
            <a:t>1.scrivere</a:t>
          </a:r>
          <a:r>
            <a:rPr lang="it-IT" sz="1000" baseline="0"/>
            <a:t> solo nelle zone azzurre</a:t>
          </a:r>
        </a:p>
        <a:p>
          <a:pPr>
            <a:lnSpc>
              <a:spcPts val="1100"/>
            </a:lnSpc>
          </a:pPr>
          <a:endParaRPr lang="it-IT" sz="1000" baseline="0"/>
        </a:p>
        <a:p>
          <a:pPr>
            <a:lnSpc>
              <a:spcPts val="1100"/>
            </a:lnSpc>
          </a:pPr>
          <a:r>
            <a:rPr lang="it-IT" sz="1000" baseline="0"/>
            <a:t>2.I valori  nelle caselle azzurre sono proposti dal preventivista impianto</a:t>
          </a:r>
        </a:p>
        <a:p>
          <a:pPr>
            <a:lnSpc>
              <a:spcPts val="1100"/>
            </a:lnSpc>
          </a:pPr>
          <a:endParaRPr lang="it-IT" sz="1000" baseline="0"/>
        </a:p>
        <a:p>
          <a:pPr>
            <a:lnSpc>
              <a:spcPts val="1100"/>
            </a:lnSpc>
          </a:pPr>
          <a:r>
            <a:rPr lang="it-IT" sz="1000" baseline="0"/>
            <a:t>3.il valore del boilerè  indicativo ;si potrebbe calcolare eventualmente con un'opportuna sceda di calcolo (richiedere)</a:t>
          </a:r>
        </a:p>
        <a:p>
          <a:pPr>
            <a:lnSpc>
              <a:spcPts val="1200"/>
            </a:lnSpc>
          </a:pPr>
          <a:endParaRPr lang="it-IT" sz="1000" baseline="0"/>
        </a:p>
        <a:p>
          <a:pPr>
            <a:lnSpc>
              <a:spcPts val="1200"/>
            </a:lnSpc>
          </a:pPr>
          <a:r>
            <a:rPr lang="it-IT" sz="1000" baseline="0"/>
            <a:t>4 per le nuove costruzioni si devono  prevedere i pannelli solari  si -stema utilizzabile anche come integrazione al riscaldamento</a:t>
          </a:r>
          <a:endParaRPr lang="it-IT" sz="1000"/>
        </a:p>
      </xdr:txBody>
    </xdr:sp>
    <xdr:clientData/>
  </xdr:twoCellAnchor>
  <xdr:twoCellAnchor>
    <xdr:from>
      <xdr:col>5</xdr:col>
      <xdr:colOff>133350</xdr:colOff>
      <xdr:row>0</xdr:row>
      <xdr:rowOff>66675</xdr:rowOff>
    </xdr:from>
    <xdr:to>
      <xdr:col>8</xdr:col>
      <xdr:colOff>219075</xdr:colOff>
      <xdr:row>3</xdr:row>
      <xdr:rowOff>104775</xdr:rowOff>
    </xdr:to>
    <xdr:pic>
      <xdr:nvPicPr>
        <xdr:cNvPr id="1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6675"/>
          <a:ext cx="1457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133351</xdr:colOff>
      <xdr:row>1</xdr:row>
      <xdr:rowOff>36195</xdr:rowOff>
    </xdr:from>
    <xdr:to>
      <xdr:col>4</xdr:col>
      <xdr:colOff>190501</xdr:colOff>
      <xdr:row>6</xdr:row>
      <xdr:rowOff>104775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33351" y="198120"/>
          <a:ext cx="3028950" cy="878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59436" rIns="0" bIns="0" anchor="t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FF"/>
              </a:solidFill>
              <a:latin typeface="Arial Black"/>
            </a:rPr>
            <a:t>PROGETTO IMPIANTO</a:t>
          </a:r>
        </a:p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FF"/>
              </a:solidFill>
              <a:latin typeface="Arial Narrow" pitchFamily="34" charset="0"/>
            </a:rPr>
            <a:t>con caldaia a condensazione</a:t>
          </a:r>
        </a:p>
        <a:p>
          <a:pPr algn="ctr" rtl="0">
            <a:defRPr sz="1000"/>
          </a:pPr>
          <a:r>
            <a:rPr lang="it-IT" sz="1600" b="1" i="1" u="none" strike="noStrike" baseline="0">
              <a:solidFill>
                <a:srgbClr val="FF0000"/>
              </a:solidFill>
              <a:latin typeface="Arial Narrow" pitchFamily="34" charset="0"/>
            </a:rPr>
            <a:t>riscaldamento con radiatori</a:t>
          </a:r>
        </a:p>
      </xdr:txBody>
    </xdr:sp>
    <xdr:clientData/>
  </xdr:twoCellAnchor>
  <xdr:twoCellAnchor editAs="oneCell">
    <xdr:from>
      <xdr:col>1</xdr:col>
      <xdr:colOff>895350</xdr:colOff>
      <xdr:row>9</xdr:row>
      <xdr:rowOff>28575</xdr:rowOff>
    </xdr:from>
    <xdr:to>
      <xdr:col>1</xdr:col>
      <xdr:colOff>1704975</xdr:colOff>
      <xdr:row>14</xdr:row>
      <xdr:rowOff>9525</xdr:rowOff>
    </xdr:to>
    <xdr:pic>
      <xdr:nvPicPr>
        <xdr:cNvPr id="11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485900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39</xdr:row>
      <xdr:rowOff>47626</xdr:rowOff>
    </xdr:from>
    <xdr:to>
      <xdr:col>5</xdr:col>
      <xdr:colOff>371475</xdr:colOff>
      <xdr:row>40</xdr:row>
      <xdr:rowOff>95251</xdr:rowOff>
    </xdr:to>
    <xdr:sp macro="" textlink="">
      <xdr:nvSpPr>
        <xdr:cNvPr id="3" name="CasellaDiTesto 2"/>
        <xdr:cNvSpPr txBox="1"/>
      </xdr:nvSpPr>
      <xdr:spPr>
        <a:xfrm>
          <a:off x="2781300" y="6372226"/>
          <a:ext cx="9525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ing.</a:t>
          </a:r>
          <a:r>
            <a:rPr lang="it-IT" sz="1000" i="1"/>
            <a:t>G.Loffredo</a:t>
          </a:r>
        </a:p>
      </xdr:txBody>
    </xdr:sp>
    <xdr:clientData/>
  </xdr:twoCellAnchor>
  <xdr:twoCellAnchor editAs="oneCell">
    <xdr:from>
      <xdr:col>0</xdr:col>
      <xdr:colOff>133350</xdr:colOff>
      <xdr:row>41</xdr:row>
      <xdr:rowOff>152400</xdr:rowOff>
    </xdr:from>
    <xdr:to>
      <xdr:col>7</xdr:col>
      <xdr:colOff>457200</xdr:colOff>
      <xdr:row>56</xdr:row>
      <xdr:rowOff>114300</xdr:rowOff>
    </xdr:to>
    <xdr:pic>
      <xdr:nvPicPr>
        <xdr:cNvPr id="1136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91325"/>
          <a:ext cx="495300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15</xdr:row>
      <xdr:rowOff>19049</xdr:rowOff>
    </xdr:from>
    <xdr:to>
      <xdr:col>8</xdr:col>
      <xdr:colOff>581025</xdr:colOff>
      <xdr:row>40</xdr:row>
      <xdr:rowOff>152400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162425" y="2447924"/>
          <a:ext cx="1571625" cy="41814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100"/>
            </a:lnSpc>
          </a:pPr>
          <a:r>
            <a:rPr lang="it-IT" sz="1000"/>
            <a:t>1.scrivere</a:t>
          </a:r>
          <a:r>
            <a:rPr lang="it-IT" sz="1000" baseline="0"/>
            <a:t> solo nelle zone azzurre</a:t>
          </a:r>
        </a:p>
        <a:p>
          <a:pPr>
            <a:lnSpc>
              <a:spcPts val="1100"/>
            </a:lnSpc>
          </a:pPr>
          <a:endParaRPr lang="it-IT" sz="1000" baseline="0"/>
        </a:p>
        <a:p>
          <a:pPr>
            <a:lnSpc>
              <a:spcPts val="1100"/>
            </a:lnSpc>
          </a:pPr>
          <a:r>
            <a:rPr lang="it-IT" sz="1000" baseline="0"/>
            <a:t>2.I valori  nelle caselle azzurre sono proposti dal preventivista impianto</a:t>
          </a:r>
        </a:p>
        <a:p>
          <a:pPr>
            <a:lnSpc>
              <a:spcPts val="1100"/>
            </a:lnSpc>
          </a:pPr>
          <a:endParaRPr lang="it-IT" sz="1000" baseline="0"/>
        </a:p>
        <a:p>
          <a:pPr>
            <a:lnSpc>
              <a:spcPts val="1100"/>
            </a:lnSpc>
          </a:pPr>
          <a:r>
            <a:rPr lang="it-IT" sz="1000" baseline="0"/>
            <a:t>3.il valore del boilerè  indicativo ;si potrebbe calcolare eventualmente con un'opportuna sceda di calcolo (richiedere)</a:t>
          </a:r>
        </a:p>
        <a:p>
          <a:pPr>
            <a:lnSpc>
              <a:spcPts val="1200"/>
            </a:lnSpc>
          </a:pPr>
          <a:endParaRPr lang="it-IT" sz="1000" baseline="0"/>
        </a:p>
        <a:p>
          <a:pPr>
            <a:lnSpc>
              <a:spcPts val="1200"/>
            </a:lnSpc>
          </a:pPr>
          <a:r>
            <a:rPr lang="it-IT" sz="1000" baseline="0"/>
            <a:t>4 per le nuove costruzioni si devono  prevedere i pannelli solari  si -stema utilizzabile anche come integrazione al riscaldamento</a:t>
          </a:r>
          <a:endParaRPr lang="it-IT" sz="1000"/>
        </a:p>
      </xdr:txBody>
    </xdr:sp>
    <xdr:clientData/>
  </xdr:twoCellAnchor>
  <xdr:twoCellAnchor>
    <xdr:from>
      <xdr:col>5</xdr:col>
      <xdr:colOff>133350</xdr:colOff>
      <xdr:row>0</xdr:row>
      <xdr:rowOff>66675</xdr:rowOff>
    </xdr:from>
    <xdr:to>
      <xdr:col>8</xdr:col>
      <xdr:colOff>219075</xdr:colOff>
      <xdr:row>3</xdr:row>
      <xdr:rowOff>104775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6675"/>
          <a:ext cx="1676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133351</xdr:colOff>
      <xdr:row>1</xdr:row>
      <xdr:rowOff>36195</xdr:rowOff>
    </xdr:from>
    <xdr:to>
      <xdr:col>4</xdr:col>
      <xdr:colOff>190501</xdr:colOff>
      <xdr:row>6</xdr:row>
      <xdr:rowOff>104775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33351" y="198120"/>
          <a:ext cx="3124200" cy="878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59436" rIns="0" bIns="0" anchor="t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FF"/>
              </a:solidFill>
              <a:latin typeface="Arial Black"/>
            </a:rPr>
            <a:t>PROGETTO IMPIANTO</a:t>
          </a:r>
        </a:p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FF"/>
              </a:solidFill>
              <a:latin typeface="Arial Narrow" pitchFamily="34" charset="0"/>
            </a:rPr>
            <a:t>con caldaia a condensazione</a:t>
          </a:r>
        </a:p>
        <a:p>
          <a:pPr algn="ctr" rtl="0">
            <a:defRPr sz="1000"/>
          </a:pPr>
          <a:r>
            <a:rPr lang="it-IT" sz="1600" b="1" i="1" u="none" strike="noStrike" baseline="0">
              <a:solidFill>
                <a:srgbClr val="FF0000"/>
              </a:solidFill>
              <a:latin typeface="Arial Narrow" pitchFamily="34" charset="0"/>
            </a:rPr>
            <a:t>riscaldamento con radiatori</a:t>
          </a:r>
        </a:p>
      </xdr:txBody>
    </xdr:sp>
    <xdr:clientData/>
  </xdr:twoCellAnchor>
  <xdr:twoCellAnchor editAs="oneCell">
    <xdr:from>
      <xdr:col>1</xdr:col>
      <xdr:colOff>895350</xdr:colOff>
      <xdr:row>9</xdr:row>
      <xdr:rowOff>28575</xdr:rowOff>
    </xdr:from>
    <xdr:to>
      <xdr:col>1</xdr:col>
      <xdr:colOff>895350</xdr:colOff>
      <xdr:row>14</xdr:row>
      <xdr:rowOff>9525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4859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295275</xdr:colOff>
      <xdr:row>39</xdr:row>
      <xdr:rowOff>47626</xdr:rowOff>
    </xdr:from>
    <xdr:to>
      <xdr:col>5</xdr:col>
      <xdr:colOff>371475</xdr:colOff>
      <xdr:row>40</xdr:row>
      <xdr:rowOff>95251</xdr:rowOff>
    </xdr:to>
    <xdr:sp macro="" textlink="">
      <xdr:nvSpPr>
        <xdr:cNvPr id="13" name="CasellaDiTesto 12"/>
        <xdr:cNvSpPr txBox="1"/>
      </xdr:nvSpPr>
      <xdr:spPr>
        <a:xfrm>
          <a:off x="2847975" y="6362701"/>
          <a:ext cx="10858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ing.</a:t>
          </a:r>
          <a:r>
            <a:rPr lang="it-IT" sz="1000" i="1"/>
            <a:t>G.Loffredo</a:t>
          </a:r>
        </a:p>
      </xdr:txBody>
    </xdr:sp>
    <xdr:clientData/>
  </xdr:twoCellAnchor>
  <xdr:twoCellAnchor editAs="oneCell">
    <xdr:from>
      <xdr:col>0</xdr:col>
      <xdr:colOff>133350</xdr:colOff>
      <xdr:row>41</xdr:row>
      <xdr:rowOff>152400</xdr:rowOff>
    </xdr:from>
    <xdr:to>
      <xdr:col>7</xdr:col>
      <xdr:colOff>180975</xdr:colOff>
      <xdr:row>56</xdr:row>
      <xdr:rowOff>114300</xdr:rowOff>
    </xdr:to>
    <xdr:pic>
      <xdr:nvPicPr>
        <xdr:cNvPr id="14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91325"/>
          <a:ext cx="5095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6</xdr:row>
      <xdr:rowOff>28575</xdr:rowOff>
    </xdr:from>
    <xdr:to>
      <xdr:col>2</xdr:col>
      <xdr:colOff>895350</xdr:colOff>
      <xdr:row>7</xdr:row>
      <xdr:rowOff>358775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485900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214313</xdr:colOff>
      <xdr:row>0</xdr:row>
      <xdr:rowOff>166687</xdr:rowOff>
    </xdr:from>
    <xdr:to>
      <xdr:col>2</xdr:col>
      <xdr:colOff>3209925</xdr:colOff>
      <xdr:row>3</xdr:row>
      <xdr:rowOff>47624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3" y="166687"/>
          <a:ext cx="4310062" cy="130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457200</xdr:rowOff>
    </xdr:from>
    <xdr:to>
      <xdr:col>11</xdr:col>
      <xdr:colOff>1369033</xdr:colOff>
      <xdr:row>16</xdr:row>
      <xdr:rowOff>428625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91700" y="3924300"/>
          <a:ext cx="6188683" cy="473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266699</xdr:colOff>
      <xdr:row>18</xdr:row>
      <xdr:rowOff>95250</xdr:rowOff>
    </xdr:from>
    <xdr:to>
      <xdr:col>11</xdr:col>
      <xdr:colOff>1461172</xdr:colOff>
      <xdr:row>28</xdr:row>
      <xdr:rowOff>381001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67899" y="9277350"/>
          <a:ext cx="6204623" cy="50482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41"/>
  <sheetViews>
    <sheetView showRowColHeaders="0" zoomScaleNormal="100" zoomScaleSheetLayoutView="200" workbookViewId="0">
      <selection activeCell="K15" sqref="K15"/>
    </sheetView>
  </sheetViews>
  <sheetFormatPr defaultRowHeight="12.75"/>
  <cols>
    <col min="1" max="1" width="4.140625" customWidth="1"/>
    <col min="2" max="2" width="27.5703125" customWidth="1"/>
    <col min="3" max="3" width="6.5703125" customWidth="1"/>
    <col min="4" max="4" width="7.7109375" customWidth="1"/>
    <col min="5" max="5" width="7.42578125" customWidth="1"/>
    <col min="6" max="6" width="8.5703125" customWidth="1"/>
    <col min="7" max="7" width="7.42578125" customWidth="1"/>
    <col min="8" max="8" width="7.85546875" customWidth="1"/>
  </cols>
  <sheetData>
    <row r="1" spans="1:9">
      <c r="A1" s="20"/>
      <c r="B1" s="21"/>
      <c r="C1" s="21"/>
      <c r="D1" s="21"/>
      <c r="E1" s="21"/>
      <c r="F1" s="21"/>
      <c r="G1" s="21"/>
      <c r="H1" s="21"/>
      <c r="I1" s="22"/>
    </row>
    <row r="2" spans="1:9">
      <c r="A2" s="23"/>
      <c r="B2" s="1"/>
      <c r="C2" s="1"/>
      <c r="D2" s="1"/>
      <c r="E2" s="1"/>
      <c r="F2" s="1"/>
      <c r="G2" s="1"/>
      <c r="H2" s="1"/>
      <c r="I2" s="24"/>
    </row>
    <row r="3" spans="1:9">
      <c r="A3" s="23"/>
      <c r="B3" s="1"/>
      <c r="C3" s="1"/>
      <c r="D3" s="1"/>
      <c r="E3" s="1"/>
      <c r="F3" s="1"/>
      <c r="G3" s="1"/>
      <c r="H3" s="1"/>
      <c r="I3" s="24"/>
    </row>
    <row r="4" spans="1:9">
      <c r="A4" s="23"/>
      <c r="B4" s="1"/>
      <c r="C4" s="1"/>
      <c r="D4" s="1"/>
      <c r="E4" s="1"/>
      <c r="F4" s="1"/>
      <c r="G4" s="1"/>
      <c r="H4" s="1"/>
      <c r="I4" s="24"/>
    </row>
    <row r="5" spans="1:9">
      <c r="A5" s="23"/>
      <c r="B5" s="1"/>
      <c r="C5" s="1"/>
      <c r="D5" s="1"/>
      <c r="E5" s="31"/>
      <c r="F5" s="20" t="s">
        <v>33</v>
      </c>
      <c r="G5" s="21"/>
      <c r="H5" s="22">
        <v>11</v>
      </c>
      <c r="I5" s="19"/>
    </row>
    <row r="6" spans="1:9">
      <c r="A6" s="23"/>
      <c r="B6" s="1"/>
      <c r="C6" s="1"/>
      <c r="D6" s="1"/>
      <c r="E6" s="31"/>
      <c r="F6" s="28" t="s">
        <v>34</v>
      </c>
      <c r="G6" s="29"/>
      <c r="H6" s="32">
        <v>15</v>
      </c>
      <c r="I6" s="19"/>
    </row>
    <row r="7" spans="1:9">
      <c r="A7" s="23"/>
      <c r="B7" s="1"/>
      <c r="C7" s="1"/>
      <c r="D7" s="1"/>
      <c r="E7" s="1"/>
      <c r="F7" s="1"/>
      <c r="G7" s="1"/>
      <c r="H7" s="1"/>
      <c r="I7" s="24"/>
    </row>
    <row r="8" spans="1:9">
      <c r="A8" s="23"/>
      <c r="B8" s="1"/>
      <c r="C8" s="1"/>
      <c r="D8" s="1"/>
      <c r="E8" s="1"/>
      <c r="F8" s="1"/>
      <c r="G8" s="1"/>
      <c r="H8" s="1"/>
      <c r="I8" s="24"/>
    </row>
    <row r="9" spans="1:9">
      <c r="A9" s="23"/>
      <c r="B9" s="1"/>
      <c r="C9" s="1"/>
      <c r="D9" s="1"/>
      <c r="E9" s="1"/>
      <c r="F9" s="1"/>
      <c r="G9" s="1"/>
      <c r="H9" s="1"/>
      <c r="I9" s="24"/>
    </row>
    <row r="10" spans="1:9">
      <c r="A10" s="23"/>
      <c r="B10" s="31"/>
      <c r="C10" s="33"/>
      <c r="D10" s="34"/>
      <c r="E10" s="35" t="s">
        <v>4</v>
      </c>
      <c r="F10" s="35" t="s">
        <v>7</v>
      </c>
      <c r="G10" s="35" t="s">
        <v>15</v>
      </c>
      <c r="H10" s="36" t="s">
        <v>16</v>
      </c>
      <c r="I10" s="37" t="s">
        <v>17</v>
      </c>
    </row>
    <row r="11" spans="1:9">
      <c r="A11" s="23"/>
      <c r="B11" s="31" t="s">
        <v>27</v>
      </c>
      <c r="C11" s="23" t="s">
        <v>0</v>
      </c>
      <c r="D11" s="4">
        <v>100</v>
      </c>
      <c r="E11" s="5">
        <f>D11*$D$18</f>
        <v>270</v>
      </c>
      <c r="F11" s="5">
        <f>E11*$D$20</f>
        <v>3240</v>
      </c>
      <c r="G11" s="5">
        <f>F11/(1.16*$D$22)</f>
        <v>399.01477832512319</v>
      </c>
      <c r="H11" s="6">
        <f>(G11/(2.826*0.5))^0.5</f>
        <v>16.804415436111274</v>
      </c>
      <c r="I11" s="25" t="s">
        <v>32</v>
      </c>
    </row>
    <row r="12" spans="1:9">
      <c r="A12" s="23"/>
      <c r="B12" s="31" t="s">
        <v>26</v>
      </c>
      <c r="C12" s="23" t="s">
        <v>0</v>
      </c>
      <c r="D12" s="4">
        <v>120</v>
      </c>
      <c r="E12" s="5">
        <f>D12*$D$18</f>
        <v>324</v>
      </c>
      <c r="F12" s="5">
        <f>E12*$D$20</f>
        <v>3888</v>
      </c>
      <c r="G12" s="5">
        <f>F12/(1.16*$D$22)</f>
        <v>478.81773399014781</v>
      </c>
      <c r="H12" s="6">
        <f>(G12/(2.826*0.5))^0.5</f>
        <v>18.408314800092317</v>
      </c>
      <c r="I12" s="25" t="s">
        <v>32</v>
      </c>
    </row>
    <row r="13" spans="1:9">
      <c r="A13" s="23"/>
      <c r="B13" s="31" t="s">
        <v>25</v>
      </c>
      <c r="C13" s="23" t="s">
        <v>0</v>
      </c>
      <c r="D13" s="4">
        <v>120</v>
      </c>
      <c r="E13" s="5">
        <f>D13*$D$18</f>
        <v>324</v>
      </c>
      <c r="F13" s="5">
        <f>E13*$D$20</f>
        <v>3888</v>
      </c>
      <c r="G13" s="5">
        <f t="shared" ref="G13:G15" si="0">F13/(1.16*$D$22)</f>
        <v>478.81773399014781</v>
      </c>
      <c r="H13" s="6">
        <f>(G13/(2.826*0.5))^0.5</f>
        <v>18.408314800092317</v>
      </c>
      <c r="I13" s="25" t="s">
        <v>32</v>
      </c>
    </row>
    <row r="14" spans="1:9">
      <c r="A14" s="23"/>
      <c r="B14" s="31" t="s">
        <v>24</v>
      </c>
      <c r="C14" s="27" t="s">
        <v>0</v>
      </c>
      <c r="D14" s="1"/>
      <c r="E14" s="5">
        <f>D14*$D$18</f>
        <v>0</v>
      </c>
      <c r="F14" s="5">
        <f>E14*$D$20</f>
        <v>0</v>
      </c>
      <c r="G14" s="5">
        <f t="shared" si="0"/>
        <v>0</v>
      </c>
      <c r="H14" s="6">
        <f>(G14/(2.826*0.5))^0.5</f>
        <v>0</v>
      </c>
      <c r="I14" s="25">
        <v>0</v>
      </c>
    </row>
    <row r="15" spans="1:9">
      <c r="A15" s="23"/>
      <c r="B15" s="38" t="s">
        <v>28</v>
      </c>
      <c r="C15" s="39" t="s">
        <v>0</v>
      </c>
      <c r="D15" s="40">
        <f>D11+D12+D13+D14</f>
        <v>340</v>
      </c>
      <c r="E15" s="41">
        <f>D15*$D$18</f>
        <v>918.00000000000011</v>
      </c>
      <c r="F15" s="41">
        <f>E15*$D$20</f>
        <v>11016.000000000002</v>
      </c>
      <c r="G15" s="5">
        <f t="shared" si="0"/>
        <v>1356.6502463054192</v>
      </c>
      <c r="H15" s="42">
        <f>(G15/(2.826*0.5))^0.5</f>
        <v>30.985811038409349</v>
      </c>
      <c r="I15" s="43" t="s">
        <v>35</v>
      </c>
    </row>
    <row r="16" spans="1:9">
      <c r="A16" s="23"/>
      <c r="B16" s="1"/>
      <c r="C16" s="1"/>
      <c r="D16" s="1"/>
      <c r="E16" s="1"/>
      <c r="F16" s="1"/>
      <c r="G16" s="1"/>
      <c r="H16" s="1"/>
      <c r="I16" s="26"/>
    </row>
    <row r="17" spans="1:9">
      <c r="A17" s="23">
        <v>1</v>
      </c>
      <c r="B17" s="1" t="s">
        <v>1</v>
      </c>
      <c r="C17" s="1" t="s">
        <v>2</v>
      </c>
      <c r="D17" s="4">
        <v>26</v>
      </c>
      <c r="E17" s="1"/>
      <c r="F17" s="1"/>
      <c r="G17" s="1"/>
      <c r="H17" s="1"/>
      <c r="I17" s="24"/>
    </row>
    <row r="18" spans="1:9">
      <c r="A18" s="23">
        <v>2</v>
      </c>
      <c r="B18" s="1" t="s">
        <v>3</v>
      </c>
      <c r="C18" s="1" t="s">
        <v>0</v>
      </c>
      <c r="D18" s="4">
        <v>2.7</v>
      </c>
      <c r="E18" s="1"/>
      <c r="F18" s="1"/>
      <c r="G18" s="1"/>
      <c r="H18" s="1"/>
      <c r="I18" s="24"/>
    </row>
    <row r="19" spans="1:9">
      <c r="A19" s="23">
        <v>3</v>
      </c>
      <c r="B19" s="1" t="s">
        <v>22</v>
      </c>
      <c r="C19" s="1" t="s">
        <v>4</v>
      </c>
      <c r="D19" s="11">
        <f>E15</f>
        <v>918.00000000000011</v>
      </c>
      <c r="E19" s="1"/>
      <c r="F19" s="1"/>
      <c r="G19" s="1"/>
      <c r="H19" s="1"/>
      <c r="I19" s="24"/>
    </row>
    <row r="20" spans="1:9">
      <c r="A20" s="23">
        <v>4</v>
      </c>
      <c r="B20" s="1" t="s">
        <v>5</v>
      </c>
      <c r="C20" s="1" t="s">
        <v>6</v>
      </c>
      <c r="D20" s="7">
        <v>12</v>
      </c>
      <c r="E20" s="1"/>
      <c r="F20" s="1"/>
      <c r="G20" s="1"/>
      <c r="H20" s="1"/>
      <c r="I20" s="24"/>
    </row>
    <row r="21" spans="1:9">
      <c r="A21" s="23">
        <v>5</v>
      </c>
      <c r="B21" s="1" t="s">
        <v>30</v>
      </c>
      <c r="C21" s="1" t="s">
        <v>14</v>
      </c>
      <c r="D21" s="44">
        <v>12</v>
      </c>
      <c r="E21" s="1"/>
      <c r="F21" s="1"/>
      <c r="G21" s="1"/>
      <c r="H21" s="1"/>
      <c r="I21" s="24"/>
    </row>
    <row r="22" spans="1:9">
      <c r="A22" s="23">
        <v>6</v>
      </c>
      <c r="B22" s="1" t="s">
        <v>8</v>
      </c>
      <c r="C22" s="1" t="s">
        <v>2</v>
      </c>
      <c r="D22" s="7">
        <v>7</v>
      </c>
      <c r="E22" s="1"/>
      <c r="F22" s="1"/>
      <c r="G22" s="1"/>
      <c r="H22" s="1"/>
      <c r="I22" s="24"/>
    </row>
    <row r="23" spans="1:9">
      <c r="A23" s="23">
        <v>7</v>
      </c>
      <c r="B23" s="1" t="s">
        <v>9</v>
      </c>
      <c r="C23" s="1" t="s">
        <v>10</v>
      </c>
      <c r="D23" s="8">
        <f>G15</f>
        <v>1356.6502463054192</v>
      </c>
      <c r="E23" s="1"/>
      <c r="F23" s="1"/>
      <c r="G23" s="1"/>
      <c r="H23" s="1"/>
      <c r="I23" s="24"/>
    </row>
    <row r="24" spans="1:9">
      <c r="A24" s="23">
        <v>8</v>
      </c>
      <c r="B24" s="1" t="s">
        <v>29</v>
      </c>
      <c r="C24" s="1" t="s">
        <v>11</v>
      </c>
      <c r="D24" s="9">
        <f>H15</f>
        <v>30.985811038409349</v>
      </c>
      <c r="E24" s="1"/>
      <c r="F24" s="1"/>
      <c r="G24" s="1"/>
      <c r="H24" s="1"/>
      <c r="I24" s="24"/>
    </row>
    <row r="25" spans="1:9">
      <c r="A25" s="23">
        <v>9</v>
      </c>
      <c r="B25" s="1" t="s">
        <v>12</v>
      </c>
      <c r="C25" s="1" t="s">
        <v>11</v>
      </c>
      <c r="D25" s="13" t="str">
        <f>I15</f>
        <v>32x3</v>
      </c>
      <c r="E25" s="1"/>
      <c r="F25" s="1"/>
      <c r="G25" s="1"/>
      <c r="H25" s="1"/>
      <c r="I25" s="24"/>
    </row>
    <row r="26" spans="1:9">
      <c r="A26" s="23">
        <v>10</v>
      </c>
      <c r="B26" s="1" t="s">
        <v>18</v>
      </c>
      <c r="C26" s="1" t="s">
        <v>10</v>
      </c>
      <c r="D26" s="11">
        <f>G14</f>
        <v>0</v>
      </c>
      <c r="E26" s="12">
        <f>(D26/(2.826*0.7))^0.5</f>
        <v>0</v>
      </c>
      <c r="F26" s="13" t="str">
        <f>I11</f>
        <v>26x3</v>
      </c>
      <c r="G26" s="1"/>
      <c r="H26" s="1"/>
      <c r="I26" s="24"/>
    </row>
    <row r="27" spans="1:9">
      <c r="A27" s="23">
        <v>11</v>
      </c>
      <c r="B27" s="1" t="s">
        <v>13</v>
      </c>
      <c r="C27" s="1" t="s">
        <v>10</v>
      </c>
      <c r="D27" s="11">
        <f>G13</f>
        <v>478.81773399014781</v>
      </c>
      <c r="E27" s="12">
        <f>(D27/(2.826*0.5))^0.5</f>
        <v>18.408314800092317</v>
      </c>
      <c r="F27" s="13" t="str">
        <f>I12</f>
        <v>26x3</v>
      </c>
      <c r="G27" s="1"/>
      <c r="H27" s="1"/>
      <c r="I27" s="24"/>
    </row>
    <row r="28" spans="1:9">
      <c r="A28" s="23">
        <v>12</v>
      </c>
      <c r="B28" s="1" t="s">
        <v>19</v>
      </c>
      <c r="C28" s="1" t="s">
        <v>10</v>
      </c>
      <c r="D28" s="11">
        <f>G12</f>
        <v>478.81773399014781</v>
      </c>
      <c r="E28" s="12">
        <f>(D28/(2.826*0.5))^0.5</f>
        <v>18.408314800092317</v>
      </c>
      <c r="F28" s="13" t="str">
        <f>I13</f>
        <v>26x3</v>
      </c>
      <c r="G28" s="1"/>
      <c r="H28" s="1"/>
      <c r="I28" s="24"/>
    </row>
    <row r="29" spans="1:9">
      <c r="A29" s="23">
        <v>13</v>
      </c>
      <c r="B29" s="1" t="s">
        <v>20</v>
      </c>
      <c r="C29" s="1" t="s">
        <v>10</v>
      </c>
      <c r="D29" s="7"/>
      <c r="E29" s="12">
        <f>(D29/(2.826*0.7))^0.5</f>
        <v>0</v>
      </c>
      <c r="F29" s="13">
        <f>I14</f>
        <v>0</v>
      </c>
      <c r="G29" s="1"/>
      <c r="H29" s="1"/>
      <c r="I29" s="24"/>
    </row>
    <row r="30" spans="1:9">
      <c r="A30" s="23">
        <v>14</v>
      </c>
      <c r="B30" s="1" t="s">
        <v>23</v>
      </c>
      <c r="C30" s="1" t="s">
        <v>10</v>
      </c>
      <c r="D30" s="11">
        <f>G15</f>
        <v>1356.6502463054192</v>
      </c>
      <c r="E30" s="12">
        <f>H15</f>
        <v>30.985811038409349</v>
      </c>
      <c r="F30" s="13" t="str">
        <f>I15</f>
        <v>32x3</v>
      </c>
      <c r="G30" s="1"/>
      <c r="H30" s="1"/>
      <c r="I30" s="24"/>
    </row>
    <row r="31" spans="1:9">
      <c r="A31" s="23">
        <v>15</v>
      </c>
      <c r="B31" s="1" t="s">
        <v>31</v>
      </c>
      <c r="C31" s="1" t="s">
        <v>14</v>
      </c>
      <c r="D31" s="11">
        <f>(D21*100/D33)/1000</f>
        <v>1.3333333333333334E-2</v>
      </c>
      <c r="E31" s="2"/>
      <c r="F31" s="2"/>
      <c r="G31" s="1"/>
      <c r="H31" s="1"/>
      <c r="I31" s="24"/>
    </row>
    <row r="32" spans="1:9">
      <c r="A32" s="23"/>
      <c r="B32" s="1"/>
      <c r="C32" s="1"/>
      <c r="D32" s="14"/>
      <c r="E32" s="2"/>
      <c r="F32" s="2"/>
      <c r="G32" s="1"/>
      <c r="H32" s="1"/>
      <c r="I32" s="24"/>
    </row>
    <row r="33" spans="1:9">
      <c r="A33" s="23">
        <v>16</v>
      </c>
      <c r="B33" s="3" t="s">
        <v>36</v>
      </c>
      <c r="C33" s="3" t="s">
        <v>21</v>
      </c>
      <c r="D33" s="4">
        <v>90</v>
      </c>
      <c r="E33" s="1"/>
      <c r="F33" s="1"/>
      <c r="G33" s="1"/>
      <c r="H33" s="1"/>
      <c r="I33" s="24"/>
    </row>
    <row r="34" spans="1:9">
      <c r="A34" s="27"/>
      <c r="B34" s="3" t="s">
        <v>38</v>
      </c>
      <c r="C34" s="3" t="s">
        <v>37</v>
      </c>
      <c r="D34" s="11">
        <f>E15/250</f>
        <v>3.6720000000000006</v>
      </c>
      <c r="E34" s="1"/>
      <c r="F34" s="1"/>
      <c r="G34" s="1"/>
      <c r="H34" s="1"/>
      <c r="I34" s="24"/>
    </row>
    <row r="35" spans="1:9">
      <c r="A35" s="23"/>
      <c r="B35" s="1" t="s">
        <v>39</v>
      </c>
      <c r="C35" s="1" t="s">
        <v>37</v>
      </c>
      <c r="D35" s="1"/>
      <c r="E35" s="1"/>
      <c r="F35" s="1"/>
      <c r="G35" s="1"/>
      <c r="H35" s="1"/>
      <c r="I35" s="24"/>
    </row>
    <row r="36" spans="1:9">
      <c r="A36" s="23">
        <v>18</v>
      </c>
      <c r="B36" s="1"/>
      <c r="C36" s="1"/>
      <c r="D36" s="7"/>
      <c r="E36" s="1"/>
      <c r="F36" s="1"/>
      <c r="G36" s="1"/>
      <c r="H36" s="1"/>
      <c r="I36" s="24"/>
    </row>
    <row r="37" spans="1:9">
      <c r="A37" s="23">
        <v>19</v>
      </c>
      <c r="B37" s="1"/>
      <c r="C37" s="1"/>
      <c r="D37" s="17"/>
      <c r="E37" s="2"/>
      <c r="F37" s="15"/>
      <c r="G37" s="1"/>
      <c r="H37" s="1"/>
      <c r="I37" s="24"/>
    </row>
    <row r="38" spans="1:9">
      <c r="A38" s="23"/>
      <c r="B38" s="1"/>
      <c r="C38" s="1"/>
      <c r="D38" s="1"/>
      <c r="E38" s="1"/>
      <c r="F38" s="1"/>
      <c r="G38" s="1"/>
      <c r="H38" s="1"/>
      <c r="I38" s="24"/>
    </row>
    <row r="39" spans="1:9">
      <c r="A39" s="23">
        <v>20</v>
      </c>
      <c r="B39" s="18"/>
      <c r="C39" s="1"/>
      <c r="D39" s="16"/>
      <c r="E39" s="2"/>
      <c r="F39" s="10"/>
      <c r="G39" s="1"/>
      <c r="H39" s="1"/>
      <c r="I39" s="24"/>
    </row>
    <row r="40" spans="1:9">
      <c r="A40" s="23"/>
      <c r="B40" s="1"/>
      <c r="C40" s="1"/>
      <c r="D40" s="1"/>
      <c r="E40" s="1"/>
      <c r="F40" s="1"/>
      <c r="G40" s="1"/>
      <c r="H40" s="1"/>
      <c r="I40" s="24"/>
    </row>
    <row r="41" spans="1:9">
      <c r="A41" s="28"/>
      <c r="B41" s="29"/>
      <c r="C41" s="29"/>
      <c r="D41" s="29"/>
      <c r="E41" s="29"/>
      <c r="F41" s="29"/>
      <c r="G41" s="29"/>
      <c r="H41" s="29"/>
      <c r="I41" s="30"/>
    </row>
  </sheetData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L73"/>
  <sheetViews>
    <sheetView tabSelected="1" view="pageLayout" topLeftCell="A20" zoomScale="50" zoomScaleNormal="100" zoomScalePageLayoutView="50" workbookViewId="0">
      <selection activeCell="E20" sqref="E20"/>
    </sheetView>
  </sheetViews>
  <sheetFormatPr defaultRowHeight="37.5" customHeight="1"/>
  <cols>
    <col min="1" max="1" width="9.28515625" customWidth="1"/>
    <col min="2" max="2" width="9.140625" customWidth="1"/>
    <col min="3" max="3" width="78.85546875" customWidth="1"/>
    <col min="4" max="4" width="13.5703125" customWidth="1"/>
    <col min="5" max="5" width="11.7109375" customWidth="1"/>
    <col min="6" max="6" width="11.85546875" customWidth="1"/>
    <col min="7" max="7" width="14.42578125" customWidth="1"/>
    <col min="8" max="8" width="24" customWidth="1"/>
    <col min="11" max="11" width="13.5703125" customWidth="1"/>
    <col min="12" max="12" width="22.85546875" customWidth="1"/>
  </cols>
  <sheetData>
    <row r="1" spans="1:12" ht="37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7.5" customHeight="1">
      <c r="A2" s="46"/>
      <c r="B2" s="46"/>
      <c r="C2" s="46"/>
      <c r="D2" s="46"/>
      <c r="E2" s="46"/>
      <c r="F2" s="46"/>
      <c r="G2" s="46"/>
      <c r="H2" s="46"/>
      <c r="I2" s="46"/>
      <c r="J2" s="140" t="s">
        <v>83</v>
      </c>
      <c r="K2" s="141"/>
      <c r="L2" s="46"/>
    </row>
    <row r="3" spans="1:12" ht="37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84.75" customHeight="1">
      <c r="A4" s="58"/>
      <c r="B4" s="142" t="s">
        <v>84</v>
      </c>
      <c r="C4" s="142"/>
      <c r="D4" s="142"/>
      <c r="E4" s="142"/>
      <c r="F4" s="142"/>
      <c r="G4" s="142"/>
      <c r="H4" s="142"/>
      <c r="I4" s="142"/>
      <c r="J4" s="142"/>
      <c r="K4" s="142"/>
      <c r="L4" s="58"/>
    </row>
    <row r="5" spans="1:12" ht="37.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37.5" customHeight="1">
      <c r="B6" s="148" t="s">
        <v>79</v>
      </c>
      <c r="C6" s="149"/>
      <c r="D6" s="149"/>
      <c r="E6" s="149"/>
      <c r="F6" s="77"/>
      <c r="G6" s="77"/>
      <c r="H6" s="77"/>
      <c r="I6" s="61"/>
      <c r="J6" s="61"/>
      <c r="K6" s="62"/>
      <c r="L6" s="62"/>
    </row>
    <row r="7" spans="1:12" ht="37.5" customHeight="1">
      <c r="B7" s="60">
        <v>1</v>
      </c>
      <c r="C7" s="126" t="s">
        <v>40</v>
      </c>
      <c r="D7" s="97" t="s">
        <v>2</v>
      </c>
      <c r="E7" s="93">
        <v>25</v>
      </c>
      <c r="F7" s="78"/>
      <c r="G7" s="78"/>
      <c r="H7" s="78"/>
      <c r="I7" s="59"/>
      <c r="J7" s="59"/>
      <c r="K7" s="59"/>
      <c r="L7" s="59"/>
    </row>
    <row r="8" spans="1:12" ht="37.5" customHeight="1">
      <c r="B8" s="63">
        <v>2</v>
      </c>
      <c r="C8" s="105" t="s">
        <v>41</v>
      </c>
      <c r="D8" s="96" t="s">
        <v>47</v>
      </c>
      <c r="E8" s="94">
        <v>60</v>
      </c>
      <c r="F8" s="77"/>
      <c r="G8" s="77"/>
      <c r="H8" s="77"/>
      <c r="I8" s="61"/>
      <c r="J8" s="61"/>
      <c r="K8" s="61"/>
      <c r="L8" s="61"/>
    </row>
    <row r="9" spans="1:12" ht="37.5" customHeight="1">
      <c r="B9" s="63">
        <v>3</v>
      </c>
      <c r="C9" s="105" t="s">
        <v>80</v>
      </c>
      <c r="D9" s="96" t="s">
        <v>2</v>
      </c>
      <c r="E9" s="94">
        <v>37</v>
      </c>
      <c r="F9" s="78"/>
      <c r="G9" s="78"/>
      <c r="H9" s="78"/>
      <c r="I9" s="59"/>
      <c r="J9" s="65"/>
      <c r="K9" s="66"/>
      <c r="L9" s="66"/>
    </row>
    <row r="10" spans="1:12" ht="37.5" customHeight="1">
      <c r="B10" s="63">
        <v>4</v>
      </c>
      <c r="C10" s="150" t="s">
        <v>77</v>
      </c>
      <c r="D10" s="96" t="s">
        <v>43</v>
      </c>
      <c r="E10" s="94">
        <v>2.2999999999999998</v>
      </c>
      <c r="F10" s="78"/>
      <c r="G10" s="78"/>
      <c r="H10" s="78"/>
      <c r="I10" s="67"/>
      <c r="J10" s="68"/>
      <c r="K10" s="59"/>
      <c r="L10" s="59"/>
    </row>
    <row r="11" spans="1:12" ht="37.5" customHeight="1">
      <c r="B11" s="63">
        <v>5</v>
      </c>
      <c r="C11" s="150"/>
      <c r="D11" s="96" t="s">
        <v>42</v>
      </c>
      <c r="E11" s="94">
        <v>2.2999999999999998</v>
      </c>
      <c r="F11" s="78"/>
      <c r="G11" s="79"/>
      <c r="H11" s="78"/>
      <c r="I11" s="67"/>
      <c r="J11" s="69"/>
      <c r="K11" s="59"/>
      <c r="L11" s="59"/>
    </row>
    <row r="12" spans="1:12" ht="37.5" customHeight="1">
      <c r="B12" s="63">
        <v>6</v>
      </c>
      <c r="C12" s="150"/>
      <c r="D12" s="96" t="s">
        <v>44</v>
      </c>
      <c r="E12" s="99">
        <v>0.7</v>
      </c>
      <c r="F12" s="80"/>
      <c r="G12" s="77"/>
      <c r="H12" s="77"/>
      <c r="I12" s="59"/>
      <c r="J12" s="59"/>
      <c r="K12" s="59"/>
      <c r="L12" s="59"/>
    </row>
    <row r="13" spans="1:12" ht="37.5" customHeight="1">
      <c r="B13" s="63">
        <v>7</v>
      </c>
      <c r="C13" s="105" t="s">
        <v>49</v>
      </c>
      <c r="D13" s="96" t="s">
        <v>0</v>
      </c>
      <c r="E13" s="95">
        <f>(E10*E11)</f>
        <v>5.2899999999999991</v>
      </c>
      <c r="F13" s="81"/>
      <c r="G13" s="91"/>
      <c r="H13" s="101"/>
      <c r="I13" s="101"/>
      <c r="J13" s="101"/>
      <c r="K13" s="101"/>
      <c r="L13" s="101"/>
    </row>
    <row r="14" spans="1:12" ht="37.5" customHeight="1">
      <c r="B14" s="63">
        <v>8</v>
      </c>
      <c r="C14" s="105" t="s">
        <v>50</v>
      </c>
      <c r="D14" s="96" t="s">
        <v>4</v>
      </c>
      <c r="E14" s="95">
        <f>E10*E11*E12</f>
        <v>3.702999999999999</v>
      </c>
      <c r="F14" s="81"/>
      <c r="G14" s="91"/>
      <c r="H14" s="101"/>
      <c r="I14" s="101"/>
      <c r="J14" s="101"/>
      <c r="K14" s="101"/>
      <c r="L14" s="101"/>
    </row>
    <row r="15" spans="1:12" ht="37.5" customHeight="1">
      <c r="B15" s="63">
        <v>9</v>
      </c>
      <c r="C15" s="105" t="s">
        <v>78</v>
      </c>
      <c r="D15" s="96" t="s">
        <v>48</v>
      </c>
      <c r="E15" s="94">
        <v>0.25</v>
      </c>
      <c r="F15" s="81"/>
      <c r="G15" s="100"/>
      <c r="H15" s="101"/>
      <c r="I15" s="101"/>
      <c r="J15" s="101"/>
      <c r="K15" s="101"/>
      <c r="L15" s="101"/>
    </row>
    <row r="16" spans="1:12" ht="37.5" customHeight="1">
      <c r="B16" s="64"/>
      <c r="C16" s="102" t="s">
        <v>51</v>
      </c>
      <c r="D16" s="96" t="s">
        <v>52</v>
      </c>
      <c r="E16" s="94">
        <v>47</v>
      </c>
      <c r="F16" s="83"/>
      <c r="G16" s="87"/>
      <c r="H16" s="101"/>
      <c r="I16" s="101"/>
      <c r="J16" s="101"/>
      <c r="K16" s="101"/>
      <c r="L16" s="101"/>
    </row>
    <row r="17" spans="2:12" ht="37.5" customHeight="1">
      <c r="B17" s="63">
        <v>10</v>
      </c>
      <c r="C17" s="102" t="s">
        <v>53</v>
      </c>
      <c r="D17" s="96" t="s">
        <v>52</v>
      </c>
      <c r="E17" s="94">
        <v>13</v>
      </c>
      <c r="F17" s="77"/>
      <c r="G17" s="87"/>
      <c r="H17" s="101"/>
      <c r="I17" s="101"/>
      <c r="J17" s="101"/>
      <c r="K17" s="101"/>
      <c r="L17" s="101"/>
    </row>
    <row r="18" spans="2:12" ht="37.5" customHeight="1">
      <c r="B18" s="63">
        <v>11</v>
      </c>
      <c r="C18" s="102" t="s">
        <v>54</v>
      </c>
      <c r="D18" s="96" t="s">
        <v>56</v>
      </c>
      <c r="E18" s="95">
        <f>(35+22*E15)*E13*((E16/1000)-(E17/1000))</f>
        <v>7.2843299999999997</v>
      </c>
      <c r="F18" s="83"/>
      <c r="G18" s="87"/>
      <c r="H18" s="101"/>
      <c r="I18" s="101"/>
      <c r="J18" s="101"/>
      <c r="K18" s="101"/>
      <c r="L18" s="101"/>
    </row>
    <row r="19" spans="2:12" ht="37.5" customHeight="1">
      <c r="B19" s="63">
        <v>12</v>
      </c>
      <c r="C19" s="102" t="s">
        <v>57</v>
      </c>
      <c r="D19" s="96" t="s">
        <v>45</v>
      </c>
      <c r="E19" s="95">
        <f>E18*1000/40</f>
        <v>182.10825</v>
      </c>
      <c r="F19" s="85"/>
      <c r="G19" s="85"/>
      <c r="H19" s="84"/>
      <c r="I19" s="90"/>
      <c r="J19" s="73"/>
      <c r="K19" s="73"/>
      <c r="L19" s="59"/>
    </row>
    <row r="20" spans="2:12" ht="37.5" customHeight="1">
      <c r="B20" s="63">
        <v>13</v>
      </c>
      <c r="C20" s="102" t="s">
        <v>55</v>
      </c>
      <c r="D20" s="96" t="s">
        <v>45</v>
      </c>
      <c r="E20" s="94">
        <v>100</v>
      </c>
      <c r="F20" s="83"/>
      <c r="G20" s="83"/>
      <c r="H20" s="84"/>
      <c r="I20" s="72"/>
      <c r="J20" s="73"/>
      <c r="K20" s="73"/>
      <c r="L20" s="59"/>
    </row>
    <row r="21" spans="2:12" ht="37.5" customHeight="1">
      <c r="B21" s="74">
        <v>14</v>
      </c>
      <c r="C21" s="125" t="s">
        <v>58</v>
      </c>
      <c r="D21" s="98" t="s">
        <v>37</v>
      </c>
      <c r="E21" s="121">
        <f>E19/E20</f>
        <v>1.8210824999999999</v>
      </c>
      <c r="F21" s="122">
        <v>2</v>
      </c>
      <c r="G21" s="104"/>
      <c r="H21" s="104"/>
      <c r="I21" s="104"/>
      <c r="J21" s="104"/>
      <c r="K21" s="104"/>
      <c r="L21" s="71"/>
    </row>
    <row r="22" spans="2:12" ht="37.5" customHeight="1">
      <c r="B22" s="75"/>
      <c r="D22" s="103"/>
      <c r="E22" s="106"/>
      <c r="F22" s="77"/>
      <c r="G22" s="77"/>
      <c r="H22" s="82"/>
      <c r="I22" s="71"/>
      <c r="J22" s="59"/>
      <c r="K22" s="59"/>
      <c r="L22" s="59"/>
    </row>
    <row r="23" spans="2:12" ht="37.5" customHeight="1">
      <c r="B23" s="92"/>
      <c r="C23" s="147" t="s">
        <v>75</v>
      </c>
      <c r="D23" s="147"/>
      <c r="E23" s="147"/>
      <c r="F23" s="81"/>
      <c r="G23" s="86"/>
      <c r="H23" s="86"/>
      <c r="I23" s="71"/>
      <c r="J23" s="59"/>
      <c r="K23" s="61"/>
      <c r="L23" s="61"/>
    </row>
    <row r="24" spans="2:12" ht="37.5" customHeight="1">
      <c r="B24" s="92"/>
      <c r="C24" s="144" t="s">
        <v>76</v>
      </c>
      <c r="D24" s="144"/>
      <c r="E24" s="144"/>
      <c r="F24" s="81"/>
      <c r="G24" s="91"/>
      <c r="H24" s="114"/>
      <c r="I24" s="71"/>
      <c r="J24" s="59"/>
      <c r="K24" s="59"/>
      <c r="L24" s="59"/>
    </row>
    <row r="25" spans="2:12" ht="37.5" customHeight="1">
      <c r="B25" s="92"/>
      <c r="C25" s="124" t="s">
        <v>59</v>
      </c>
      <c r="D25" s="97" t="s">
        <v>60</v>
      </c>
      <c r="E25" s="137">
        <v>6</v>
      </c>
      <c r="F25" s="81"/>
      <c r="G25" s="91"/>
      <c r="H25" s="114"/>
      <c r="I25" s="71"/>
      <c r="J25" s="59"/>
      <c r="K25" s="59"/>
      <c r="L25" s="59"/>
    </row>
    <row r="26" spans="2:12" ht="37.5" customHeight="1">
      <c r="B26" s="92"/>
      <c r="C26" s="123" t="s">
        <v>61</v>
      </c>
      <c r="D26" s="96" t="s">
        <v>60</v>
      </c>
      <c r="E26" s="130">
        <v>5.5</v>
      </c>
      <c r="F26" s="81"/>
      <c r="G26" s="91"/>
      <c r="H26" s="114"/>
      <c r="I26" s="71"/>
      <c r="J26" s="59"/>
      <c r="K26" s="59"/>
      <c r="L26" s="59"/>
    </row>
    <row r="27" spans="2:12" ht="37.5" customHeight="1">
      <c r="B27" s="92"/>
      <c r="C27" s="123" t="s">
        <v>62</v>
      </c>
      <c r="D27" s="96" t="s">
        <v>0</v>
      </c>
      <c r="E27" s="130">
        <f>E25*E26</f>
        <v>33</v>
      </c>
      <c r="F27" s="81"/>
      <c r="G27" s="151"/>
      <c r="H27" s="151"/>
      <c r="I27" s="71"/>
      <c r="J27" s="59"/>
      <c r="K27" s="59"/>
      <c r="L27" s="59"/>
    </row>
    <row r="28" spans="2:12" ht="37.5" customHeight="1">
      <c r="B28" s="92"/>
      <c r="C28" s="123" t="s">
        <v>71</v>
      </c>
      <c r="D28" s="96" t="s">
        <v>60</v>
      </c>
      <c r="E28" s="130">
        <v>2.4</v>
      </c>
      <c r="H28" s="115"/>
      <c r="I28" s="138"/>
      <c r="J28" s="138"/>
      <c r="K28" s="138"/>
      <c r="L28" s="138"/>
    </row>
    <row r="29" spans="2:12" ht="37.5" customHeight="1">
      <c r="B29" s="92"/>
      <c r="C29" s="123" t="s">
        <v>72</v>
      </c>
      <c r="D29" s="96" t="s">
        <v>60</v>
      </c>
      <c r="E29" s="120">
        <f>E27*E28</f>
        <v>79.2</v>
      </c>
      <c r="H29" s="70"/>
      <c r="I29" s="138"/>
      <c r="J29" s="138"/>
      <c r="K29" s="138"/>
      <c r="L29" s="138"/>
    </row>
    <row r="30" spans="2:12" ht="37.5" customHeight="1">
      <c r="B30" s="92"/>
      <c r="C30" s="123" t="s">
        <v>63</v>
      </c>
      <c r="D30" s="96" t="s">
        <v>2</v>
      </c>
      <c r="E30" s="130">
        <v>26</v>
      </c>
      <c r="F30" s="145" t="s">
        <v>74</v>
      </c>
      <c r="G30" s="146"/>
      <c r="H30" s="115"/>
      <c r="I30" s="138"/>
      <c r="J30" s="138"/>
      <c r="K30" s="138"/>
      <c r="L30" s="138"/>
    </row>
    <row r="31" spans="2:12" ht="37.5" customHeight="1">
      <c r="B31" s="92"/>
      <c r="C31" s="123" t="s">
        <v>64</v>
      </c>
      <c r="D31" s="96" t="s">
        <v>65</v>
      </c>
      <c r="E31" s="129">
        <v>55</v>
      </c>
      <c r="F31" s="118" t="s">
        <v>52</v>
      </c>
      <c r="G31" s="93">
        <v>12</v>
      </c>
      <c r="H31" s="115"/>
      <c r="I31" s="71"/>
      <c r="J31" s="59"/>
      <c r="K31" s="59"/>
      <c r="L31" s="59"/>
    </row>
    <row r="32" spans="2:12" ht="37.5" customHeight="1">
      <c r="B32" s="92"/>
      <c r="C32" s="123" t="s">
        <v>66</v>
      </c>
      <c r="D32" s="96" t="s">
        <v>65</v>
      </c>
      <c r="E32" s="129">
        <v>65</v>
      </c>
      <c r="F32" s="103" t="s">
        <v>52</v>
      </c>
      <c r="G32" s="135">
        <v>13.5</v>
      </c>
      <c r="H32" s="115"/>
      <c r="I32" s="71"/>
      <c r="J32" s="59"/>
      <c r="K32" s="59"/>
      <c r="L32" s="59"/>
    </row>
    <row r="33" spans="1:12" ht="37.5" customHeight="1">
      <c r="B33" s="92"/>
      <c r="C33" s="123" t="s">
        <v>67</v>
      </c>
      <c r="D33" s="107" t="s">
        <v>2</v>
      </c>
      <c r="E33" s="133">
        <v>35</v>
      </c>
      <c r="F33" s="103"/>
      <c r="G33" s="117"/>
      <c r="H33" s="115"/>
      <c r="I33" s="71"/>
      <c r="J33" s="59"/>
      <c r="K33" s="59"/>
      <c r="L33" s="59"/>
    </row>
    <row r="34" spans="1:12" ht="37.5" customHeight="1">
      <c r="B34" s="75"/>
      <c r="C34" s="123" t="s">
        <v>68</v>
      </c>
      <c r="D34" s="96" t="s">
        <v>65</v>
      </c>
      <c r="E34" s="130">
        <v>80</v>
      </c>
      <c r="F34" s="119" t="s">
        <v>52</v>
      </c>
      <c r="G34" s="136">
        <v>26.5</v>
      </c>
      <c r="H34" s="116"/>
      <c r="I34" s="59"/>
      <c r="J34" s="59"/>
      <c r="K34" s="59"/>
      <c r="L34" s="59"/>
    </row>
    <row r="35" spans="1:12" ht="37.5" customHeight="1">
      <c r="A35" s="75"/>
      <c r="B35" s="58"/>
      <c r="C35" s="123" t="s">
        <v>69</v>
      </c>
      <c r="D35" s="96" t="s">
        <v>70</v>
      </c>
      <c r="E35" s="130">
        <v>1</v>
      </c>
      <c r="F35" s="70"/>
      <c r="G35" s="70"/>
      <c r="H35" s="59"/>
      <c r="I35" s="59"/>
      <c r="J35" s="59"/>
      <c r="K35" s="59"/>
      <c r="L35" s="59"/>
    </row>
    <row r="36" spans="1:12" ht="37.5" customHeight="1">
      <c r="A36" s="54"/>
      <c r="B36" s="46"/>
      <c r="C36" s="105" t="s">
        <v>73</v>
      </c>
      <c r="D36" s="96" t="s">
        <v>10</v>
      </c>
      <c r="E36" s="129">
        <f>((G32-G31)*E29+(G34-G31)*E35*E29)/1000</f>
        <v>1.2672000000000001</v>
      </c>
      <c r="F36" s="76"/>
      <c r="G36" s="70"/>
      <c r="H36" s="48"/>
      <c r="I36" s="48"/>
      <c r="J36" s="48"/>
      <c r="K36" s="48"/>
      <c r="L36" s="48"/>
    </row>
    <row r="37" spans="1:12" ht="37.5" customHeight="1">
      <c r="A37" s="54"/>
      <c r="B37" s="46"/>
      <c r="C37" s="131" t="s">
        <v>81</v>
      </c>
      <c r="D37" s="132" t="s">
        <v>46</v>
      </c>
      <c r="E37" s="134">
        <f>E36*24</f>
        <v>30.412800000000004</v>
      </c>
      <c r="F37" s="76"/>
      <c r="G37" s="70"/>
      <c r="H37" s="48"/>
      <c r="I37" s="48"/>
      <c r="J37" s="48"/>
      <c r="K37" s="48"/>
      <c r="L37" s="48"/>
    </row>
    <row r="38" spans="1:12" ht="37.5" customHeight="1">
      <c r="A38" s="47"/>
      <c r="B38" s="46"/>
      <c r="I38" s="48"/>
      <c r="J38" s="48"/>
      <c r="K38" s="48"/>
      <c r="L38" s="48"/>
    </row>
    <row r="39" spans="1:12" ht="37.5" customHeight="1">
      <c r="A39" s="47"/>
      <c r="B39" s="46"/>
      <c r="C39" s="127" t="s">
        <v>82</v>
      </c>
      <c r="D39" s="108"/>
      <c r="E39" s="109"/>
      <c r="F39" s="48"/>
      <c r="G39" s="55"/>
      <c r="H39" s="48"/>
      <c r="I39" s="48"/>
      <c r="J39" s="48"/>
      <c r="K39" s="48"/>
      <c r="L39" s="48"/>
    </row>
    <row r="40" spans="1:12" ht="37.5" customHeight="1">
      <c r="A40" s="47"/>
      <c r="B40" s="45"/>
      <c r="C40" s="124" t="s">
        <v>64</v>
      </c>
      <c r="D40" s="97" t="s">
        <v>65</v>
      </c>
      <c r="E40" s="128">
        <v>55</v>
      </c>
      <c r="F40" s="118" t="s">
        <v>52</v>
      </c>
      <c r="G40" s="93">
        <v>12</v>
      </c>
      <c r="H40" s="48"/>
      <c r="I40" s="48"/>
      <c r="J40" s="48"/>
      <c r="K40" s="48"/>
      <c r="L40" s="48"/>
    </row>
    <row r="41" spans="1:12" ht="37.5" customHeight="1">
      <c r="B41" s="48"/>
      <c r="C41" s="123" t="s">
        <v>66</v>
      </c>
      <c r="D41" s="96" t="s">
        <v>65</v>
      </c>
      <c r="E41" s="129">
        <v>90</v>
      </c>
      <c r="F41" s="103" t="s">
        <v>52</v>
      </c>
      <c r="G41" s="135">
        <v>18</v>
      </c>
      <c r="H41" s="48"/>
      <c r="I41" s="49"/>
      <c r="J41" s="48"/>
      <c r="K41" s="48"/>
      <c r="L41" s="48"/>
    </row>
    <row r="42" spans="1:12" ht="37.5" customHeight="1">
      <c r="B42" s="45"/>
      <c r="C42" s="123" t="s">
        <v>67</v>
      </c>
      <c r="D42" s="107" t="s">
        <v>2</v>
      </c>
      <c r="E42" s="133">
        <v>10</v>
      </c>
      <c r="F42" s="51"/>
      <c r="G42" s="89"/>
      <c r="H42" s="89"/>
      <c r="I42" s="139"/>
      <c r="J42" s="139"/>
      <c r="K42" s="139"/>
      <c r="L42" s="139"/>
    </row>
    <row r="43" spans="1:12" ht="37.5" customHeight="1">
      <c r="B43" s="45"/>
      <c r="C43" s="123" t="s">
        <v>68</v>
      </c>
      <c r="D43" s="96" t="s">
        <v>65</v>
      </c>
      <c r="E43" s="130">
        <v>60</v>
      </c>
      <c r="F43" s="119" t="s">
        <v>52</v>
      </c>
      <c r="G43" s="136">
        <v>26.5</v>
      </c>
      <c r="H43" s="88"/>
      <c r="I43" s="139"/>
      <c r="J43" s="139"/>
      <c r="K43" s="139"/>
      <c r="L43" s="139"/>
    </row>
    <row r="44" spans="1:12" ht="37.5" customHeight="1">
      <c r="A44" s="47"/>
      <c r="B44" s="45"/>
      <c r="C44" s="123" t="s">
        <v>69</v>
      </c>
      <c r="D44" s="96" t="s">
        <v>70</v>
      </c>
      <c r="E44" s="130">
        <v>3</v>
      </c>
      <c r="F44" s="48"/>
      <c r="G44" s="89"/>
      <c r="H44" s="89"/>
      <c r="I44" s="139"/>
      <c r="J44" s="139"/>
      <c r="K44" s="139"/>
      <c r="L44" s="139"/>
    </row>
    <row r="45" spans="1:12" ht="37.5" customHeight="1">
      <c r="A45" s="47"/>
      <c r="B45" s="45"/>
      <c r="C45" s="105" t="s">
        <v>73</v>
      </c>
      <c r="D45" s="96" t="s">
        <v>10</v>
      </c>
      <c r="E45" s="129">
        <f>((G41-G40)*E29+(G41-G39)*E44*E29)/1000</f>
        <v>4.7519999999999998</v>
      </c>
      <c r="F45" s="48"/>
      <c r="G45" s="89"/>
      <c r="H45" s="88"/>
    </row>
    <row r="46" spans="1:12" ht="37.5" customHeight="1">
      <c r="A46" s="47"/>
      <c r="B46" s="45"/>
      <c r="C46" s="131" t="s">
        <v>81</v>
      </c>
      <c r="D46" s="132" t="s">
        <v>46</v>
      </c>
      <c r="E46" s="134">
        <f>E45*24</f>
        <v>114.048</v>
      </c>
      <c r="F46" s="48"/>
    </row>
    <row r="47" spans="1:12" ht="37.5" customHeight="1">
      <c r="A47" s="47"/>
      <c r="B47" s="48"/>
      <c r="C47" s="110"/>
      <c r="D47" s="110"/>
      <c r="E47" s="110"/>
      <c r="F47" s="48"/>
      <c r="G47" s="48"/>
      <c r="H47" s="48"/>
      <c r="I47" s="48"/>
      <c r="J47" s="48"/>
      <c r="K47" s="48"/>
      <c r="L47" s="48"/>
    </row>
    <row r="48" spans="1:12" ht="37.5" customHeight="1">
      <c r="A48" s="47"/>
      <c r="B48" s="45"/>
      <c r="C48" s="111"/>
      <c r="D48" s="111"/>
      <c r="E48" s="111"/>
      <c r="F48" s="52"/>
      <c r="G48" s="48"/>
      <c r="H48" s="48"/>
      <c r="I48" s="48"/>
      <c r="J48" s="48"/>
      <c r="K48" s="48"/>
      <c r="L48" s="48"/>
    </row>
    <row r="49" spans="1:12" ht="37.5" customHeight="1">
      <c r="A49" s="47"/>
      <c r="B49" s="53"/>
      <c r="C49" s="112"/>
      <c r="D49" s="112"/>
      <c r="E49" s="112"/>
      <c r="F49" s="50"/>
      <c r="G49" s="48"/>
      <c r="H49" s="48"/>
      <c r="I49" s="48"/>
      <c r="J49" s="48"/>
      <c r="K49" s="48"/>
      <c r="L49" s="48"/>
    </row>
    <row r="50" spans="1:12" ht="37.5" customHeight="1">
      <c r="A50" s="47"/>
      <c r="B50" s="53"/>
      <c r="C50" s="112"/>
      <c r="D50" s="112"/>
      <c r="E50" s="112"/>
      <c r="F50" s="50"/>
      <c r="G50" s="48"/>
      <c r="H50" s="48"/>
      <c r="I50" s="48"/>
      <c r="J50" s="48"/>
      <c r="K50" s="48"/>
      <c r="L50" s="48"/>
    </row>
    <row r="51" spans="1:12" ht="37.5" customHeight="1">
      <c r="A51" s="47"/>
      <c r="B51" s="53"/>
      <c r="C51" s="112"/>
      <c r="D51" s="112"/>
      <c r="E51" s="112"/>
      <c r="F51" s="50"/>
      <c r="G51" s="48"/>
      <c r="H51" s="48"/>
      <c r="I51" s="48"/>
      <c r="J51" s="48"/>
      <c r="K51" s="48"/>
      <c r="L51" s="48"/>
    </row>
    <row r="52" spans="1:12" ht="37.5" customHeight="1">
      <c r="A52" s="47"/>
      <c r="B52" s="53"/>
      <c r="C52" s="112"/>
      <c r="D52" s="112"/>
      <c r="E52" s="112"/>
      <c r="F52" s="50"/>
      <c r="G52" s="48"/>
      <c r="H52" s="48"/>
      <c r="I52" s="48"/>
      <c r="J52" s="48"/>
      <c r="K52" s="48"/>
      <c r="L52" s="48"/>
    </row>
    <row r="53" spans="1:12" ht="37.5" customHeight="1">
      <c r="A53" s="47"/>
      <c r="B53" s="48"/>
      <c r="C53" s="110"/>
      <c r="D53" s="110"/>
      <c r="E53" s="110"/>
      <c r="F53" s="48"/>
      <c r="G53" s="48"/>
      <c r="H53" s="48"/>
      <c r="I53" s="48"/>
      <c r="J53" s="48"/>
      <c r="K53" s="48"/>
      <c r="L53" s="48"/>
    </row>
    <row r="54" spans="1:12" ht="37.5" customHeight="1">
      <c r="A54" s="47"/>
      <c r="C54" s="113"/>
      <c r="D54" s="113"/>
      <c r="E54" s="113"/>
      <c r="G54" s="143"/>
      <c r="H54" s="143"/>
      <c r="I54" s="49"/>
      <c r="J54" s="48"/>
      <c r="K54" s="48"/>
      <c r="L54" s="48"/>
    </row>
    <row r="55" spans="1:12" ht="37.5" customHeight="1">
      <c r="A55" s="47"/>
      <c r="C55" s="113"/>
      <c r="D55" s="113"/>
      <c r="E55" s="113"/>
      <c r="G55" s="56"/>
      <c r="H55" s="57"/>
      <c r="I55" s="139"/>
      <c r="J55" s="139"/>
      <c r="K55" s="139"/>
      <c r="L55" s="139"/>
    </row>
    <row r="56" spans="1:12" ht="37.5" customHeight="1">
      <c r="A56" s="47"/>
      <c r="C56" s="113"/>
      <c r="D56" s="113"/>
      <c r="E56" s="113"/>
      <c r="G56" s="56"/>
      <c r="H56" s="56"/>
      <c r="I56" s="139"/>
      <c r="J56" s="139"/>
      <c r="K56" s="139"/>
      <c r="L56" s="139"/>
    </row>
    <row r="57" spans="1:12" ht="37.5" customHeight="1">
      <c r="A57" s="47"/>
      <c r="C57" s="113"/>
      <c r="D57" s="113"/>
      <c r="E57" s="113"/>
      <c r="G57" s="56"/>
      <c r="H57" s="57"/>
      <c r="I57" s="139"/>
      <c r="J57" s="139"/>
      <c r="K57" s="139"/>
      <c r="L57" s="139"/>
    </row>
    <row r="58" spans="1:12" ht="37.5" customHeight="1">
      <c r="A58" s="47"/>
      <c r="C58" s="113"/>
      <c r="D58" s="113"/>
      <c r="E58" s="113"/>
    </row>
    <row r="59" spans="1:12" ht="37.5" customHeight="1">
      <c r="A59" s="47"/>
      <c r="C59" s="113"/>
      <c r="D59" s="113"/>
      <c r="E59" s="113"/>
    </row>
    <row r="60" spans="1:12" ht="37.5" customHeight="1">
      <c r="A60" s="47"/>
      <c r="C60" s="113"/>
      <c r="D60" s="113"/>
      <c r="E60" s="113"/>
    </row>
    <row r="61" spans="1:12" ht="37.5" customHeight="1">
      <c r="A61" s="47"/>
      <c r="C61" s="113"/>
      <c r="D61" s="113"/>
      <c r="E61" s="113"/>
    </row>
    <row r="62" spans="1:12" ht="37.5" customHeight="1">
      <c r="A62" s="47"/>
      <c r="C62" s="113"/>
      <c r="D62" s="113"/>
      <c r="E62" s="113"/>
    </row>
    <row r="63" spans="1:12" ht="37.5" customHeight="1">
      <c r="A63" s="47"/>
      <c r="C63" s="113"/>
      <c r="D63" s="113"/>
      <c r="E63" s="113"/>
    </row>
    <row r="64" spans="1:12" ht="37.5" customHeight="1">
      <c r="A64" s="47"/>
      <c r="C64" s="113"/>
      <c r="D64" s="113"/>
      <c r="E64" s="113"/>
    </row>
    <row r="65" spans="1:1" ht="37.5" customHeight="1">
      <c r="A65" s="47"/>
    </row>
    <row r="66" spans="1:1" ht="37.5" customHeight="1">
      <c r="A66" s="47"/>
    </row>
    <row r="67" spans="1:1" ht="37.5" customHeight="1">
      <c r="A67" s="47"/>
    </row>
    <row r="68" spans="1:1" ht="37.5" customHeight="1">
      <c r="A68" s="47"/>
    </row>
    <row r="69" spans="1:1" ht="37.5" customHeight="1">
      <c r="A69" s="47"/>
    </row>
    <row r="70" spans="1:1" ht="37.5" customHeight="1">
      <c r="A70" s="47"/>
    </row>
    <row r="71" spans="1:1" ht="37.5" customHeight="1">
      <c r="A71" s="47"/>
    </row>
    <row r="72" spans="1:1" ht="37.5" customHeight="1">
      <c r="A72" s="47"/>
    </row>
    <row r="73" spans="1:1" ht="37.5" customHeight="1">
      <c r="A73" s="48"/>
    </row>
  </sheetData>
  <sheetProtection password="F3B8" sheet="1" objects="1" scenarios="1" selectLockedCells="1"/>
  <mergeCells count="18">
    <mergeCell ref="I57:L57"/>
    <mergeCell ref="I44:L44"/>
    <mergeCell ref="I42:L42"/>
    <mergeCell ref="G54:H54"/>
    <mergeCell ref="I55:L55"/>
    <mergeCell ref="I56:L56"/>
    <mergeCell ref="I28:L28"/>
    <mergeCell ref="I29:L29"/>
    <mergeCell ref="I30:L30"/>
    <mergeCell ref="I43:L43"/>
    <mergeCell ref="J2:K2"/>
    <mergeCell ref="B4:K4"/>
    <mergeCell ref="C24:E24"/>
    <mergeCell ref="F30:G30"/>
    <mergeCell ref="C23:E23"/>
    <mergeCell ref="B6:E6"/>
    <mergeCell ref="C10:C12"/>
    <mergeCell ref="G27:H27"/>
  </mergeCells>
  <phoneticPr fontId="1" type="noConversion"/>
  <pageMargins left="0.75" right="0.75" top="1" bottom="1" header="0.5" footer="0.5"/>
  <pageSetup paperSize="9" scale="37" orientation="portrait" horizontalDpi="0" verticalDpi="0" r:id="rId1"/>
  <headerFooter alignWithMargins="0"/>
  <drawing r:id="rId2"/>
  <legacyDrawing r:id="rId3"/>
  <oleObjects>
    <oleObject progId="AutoCAD.Drawing.18" shapeId="1032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Foglio2!Area_stampa</vt:lpstr>
    </vt:vector>
  </TitlesOfParts>
  <Company>RBM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2011-06-28T16:37:01Z</cp:lastPrinted>
  <dcterms:created xsi:type="dcterms:W3CDTF">2007-04-04T04:30:14Z</dcterms:created>
  <dcterms:modified xsi:type="dcterms:W3CDTF">2025-02-21T16:05:45Z</dcterms:modified>
</cp:coreProperties>
</file>