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-225" windowWidth="19635" windowHeight="786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Foglio1!$A$1:$O$83</definedName>
    <definedName name="_xlnm.Print_Area" localSheetId="9">Foglio10!$A$1:$O$83</definedName>
    <definedName name="_xlnm.Print_Area" localSheetId="10">Foglio11!$A$1:$O$60</definedName>
    <definedName name="_xlnm.Print_Area" localSheetId="1">Foglio2!$A$1:$O$82</definedName>
    <definedName name="_xlnm.Print_Area" localSheetId="2">Foglio3!$A$1:$O$89</definedName>
    <definedName name="_xlnm.Print_Area" localSheetId="3">Foglio4!$A$1:$O$82</definedName>
    <definedName name="_xlnm.Print_Area" localSheetId="4">Foglio5!$A$1:$O$83</definedName>
    <definedName name="_xlnm.Print_Area" localSheetId="5">Foglio6!$A$1:$O$84</definedName>
    <definedName name="_xlnm.Print_Area" localSheetId="6">Foglio7!$A$1:$N$83</definedName>
    <definedName name="_xlnm.Print_Area" localSheetId="7">Foglio8!$A$1:$O$84</definedName>
    <definedName name="_xlnm.Print_Area" localSheetId="8">Foglio9!$A$1:$O$81</definedName>
  </definedNames>
  <calcPr calcId="125725"/>
</workbook>
</file>

<file path=xl/calcChain.xml><?xml version="1.0" encoding="utf-8"?>
<calcChain xmlns="http://schemas.openxmlformats.org/spreadsheetml/2006/main">
  <c r="D22" i="1"/>
  <c r="L13"/>
  <c r="H13"/>
  <c r="H14"/>
  <c r="I14" s="1"/>
  <c r="H12"/>
  <c r="G14"/>
  <c r="G13"/>
  <c r="G12"/>
  <c r="J50"/>
  <c r="G50"/>
  <c r="D50"/>
  <c r="D48"/>
  <c r="D25"/>
  <c r="J48" i="11"/>
  <c r="G48"/>
  <c r="J40"/>
  <c r="G40"/>
  <c r="J32"/>
  <c r="G32"/>
  <c r="J24"/>
  <c r="G24"/>
  <c r="J16"/>
  <c r="G16"/>
  <c r="J8"/>
  <c r="G8"/>
  <c r="J80" i="10"/>
  <c r="G80"/>
  <c r="J72"/>
  <c r="G72"/>
  <c r="J64"/>
  <c r="G64"/>
  <c r="J56"/>
  <c r="G56"/>
  <c r="J48"/>
  <c r="G48"/>
  <c r="J40"/>
  <c r="G40"/>
  <c r="J32"/>
  <c r="G32"/>
  <c r="J24"/>
  <c r="G24"/>
  <c r="J16"/>
  <c r="G16"/>
  <c r="J8"/>
  <c r="G8"/>
  <c r="J78" i="9"/>
  <c r="G78"/>
  <c r="J70"/>
  <c r="G70"/>
  <c r="J62"/>
  <c r="G62"/>
  <c r="J54"/>
  <c r="G54"/>
  <c r="J46"/>
  <c r="G46"/>
  <c r="J38"/>
  <c r="G38"/>
  <c r="J30"/>
  <c r="G30"/>
  <c r="J23"/>
  <c r="G23"/>
  <c r="J15"/>
  <c r="G15"/>
  <c r="J7"/>
  <c r="G7"/>
  <c r="J79" i="8"/>
  <c r="G79"/>
  <c r="J63"/>
  <c r="G63"/>
  <c r="J55"/>
  <c r="G55"/>
  <c r="J47"/>
  <c r="G47"/>
  <c r="J39"/>
  <c r="G39"/>
  <c r="J31"/>
  <c r="G31"/>
  <c r="J23"/>
  <c r="G23"/>
  <c r="J15"/>
  <c r="G15"/>
  <c r="J7"/>
  <c r="G7"/>
  <c r="J79" i="7"/>
  <c r="G79"/>
  <c r="J71"/>
  <c r="G71"/>
  <c r="J63"/>
  <c r="G63"/>
  <c r="J55"/>
  <c r="G55"/>
  <c r="G47"/>
  <c r="N46"/>
  <c r="M46"/>
  <c r="L46"/>
  <c r="K46"/>
  <c r="J46"/>
  <c r="I46"/>
  <c r="H46"/>
  <c r="G46"/>
  <c r="F46"/>
  <c r="E46"/>
  <c r="D46"/>
  <c r="C46"/>
  <c r="J39"/>
  <c r="G39"/>
  <c r="J31"/>
  <c r="G31"/>
  <c r="J23"/>
  <c r="G23"/>
  <c r="J15"/>
  <c r="G15"/>
  <c r="J7"/>
  <c r="G7"/>
  <c r="G79" i="6"/>
  <c r="N78"/>
  <c r="M78"/>
  <c r="L78"/>
  <c r="K78"/>
  <c r="J78"/>
  <c r="I78"/>
  <c r="H78"/>
  <c r="G78"/>
  <c r="F78"/>
  <c r="E78"/>
  <c r="D78"/>
  <c r="J79" s="1"/>
  <c r="C78"/>
  <c r="J71"/>
  <c r="G71"/>
  <c r="J63"/>
  <c r="G63"/>
  <c r="J55"/>
  <c r="G55"/>
  <c r="J47"/>
  <c r="G47"/>
  <c r="G39"/>
  <c r="N38"/>
  <c r="M38"/>
  <c r="L38"/>
  <c r="K38"/>
  <c r="J38"/>
  <c r="I38"/>
  <c r="H38"/>
  <c r="G38"/>
  <c r="F38"/>
  <c r="E38"/>
  <c r="D38"/>
  <c r="C38"/>
  <c r="J39" s="1"/>
  <c r="J31"/>
  <c r="G31"/>
  <c r="J23"/>
  <c r="G23"/>
  <c r="J15"/>
  <c r="G15"/>
  <c r="J7"/>
  <c r="G7"/>
  <c r="J14" i="1" l="1"/>
  <c r="M14" s="1"/>
  <c r="I13"/>
  <c r="I12"/>
  <c r="L12" s="1"/>
  <c r="J13"/>
  <c r="M13" s="1"/>
  <c r="E47" i="7"/>
  <c r="N47"/>
  <c r="J47"/>
  <c r="J79" i="5" l="1"/>
  <c r="G79"/>
  <c r="J71"/>
  <c r="G71"/>
  <c r="J63"/>
  <c r="G63"/>
  <c r="G55"/>
  <c r="N54"/>
  <c r="M54"/>
  <c r="L54"/>
  <c r="K54"/>
  <c r="J54"/>
  <c r="I54"/>
  <c r="H54"/>
  <c r="G54"/>
  <c r="F54"/>
  <c r="E54"/>
  <c r="D54"/>
  <c r="C54"/>
  <c r="J47"/>
  <c r="G47"/>
  <c r="J39"/>
  <c r="G39"/>
  <c r="J31"/>
  <c r="G31"/>
  <c r="G23"/>
  <c r="N22"/>
  <c r="M22"/>
  <c r="L22"/>
  <c r="K22"/>
  <c r="J22"/>
  <c r="I22"/>
  <c r="H22"/>
  <c r="G22"/>
  <c r="F22"/>
  <c r="E22"/>
  <c r="D22"/>
  <c r="C22"/>
  <c r="G15"/>
  <c r="N14"/>
  <c r="M14"/>
  <c r="L14"/>
  <c r="K14"/>
  <c r="J14"/>
  <c r="I14"/>
  <c r="H14"/>
  <c r="G14"/>
  <c r="F14"/>
  <c r="E14"/>
  <c r="D14"/>
  <c r="C14"/>
  <c r="G7"/>
  <c r="N6"/>
  <c r="M6"/>
  <c r="L6"/>
  <c r="K6"/>
  <c r="J6"/>
  <c r="I6"/>
  <c r="H6"/>
  <c r="G6"/>
  <c r="F6"/>
  <c r="E6"/>
  <c r="D6"/>
  <c r="C6"/>
  <c r="G71" i="4"/>
  <c r="N70"/>
  <c r="M70"/>
  <c r="L70"/>
  <c r="K70"/>
  <c r="J70"/>
  <c r="I70"/>
  <c r="H70"/>
  <c r="G70"/>
  <c r="F70"/>
  <c r="E70"/>
  <c r="D70"/>
  <c r="J71" s="1"/>
  <c r="C70"/>
  <c r="G63"/>
  <c r="N62"/>
  <c r="M62"/>
  <c r="L62"/>
  <c r="K62"/>
  <c r="J62"/>
  <c r="I62"/>
  <c r="H62"/>
  <c r="G62"/>
  <c r="F62"/>
  <c r="E62"/>
  <c r="D62"/>
  <c r="C62"/>
  <c r="G55"/>
  <c r="N54"/>
  <c r="M54"/>
  <c r="L54"/>
  <c r="K54"/>
  <c r="J54"/>
  <c r="I54"/>
  <c r="H54"/>
  <c r="G54"/>
  <c r="F54"/>
  <c r="E54"/>
  <c r="D54"/>
  <c r="C54"/>
  <c r="G47"/>
  <c r="N46"/>
  <c r="M46"/>
  <c r="L46"/>
  <c r="K46"/>
  <c r="J46"/>
  <c r="I46"/>
  <c r="H46"/>
  <c r="G46"/>
  <c r="F46"/>
  <c r="E46"/>
  <c r="D46"/>
  <c r="C46"/>
  <c r="J39"/>
  <c r="G39"/>
  <c r="G31"/>
  <c r="N30"/>
  <c r="M30"/>
  <c r="L30"/>
  <c r="K30"/>
  <c r="J30"/>
  <c r="I30"/>
  <c r="H30"/>
  <c r="G30"/>
  <c r="F30"/>
  <c r="E30"/>
  <c r="D30"/>
  <c r="C30"/>
  <c r="G23"/>
  <c r="N22"/>
  <c r="M22"/>
  <c r="L22"/>
  <c r="K22"/>
  <c r="J22"/>
  <c r="I22"/>
  <c r="H22"/>
  <c r="G22"/>
  <c r="F22"/>
  <c r="E22"/>
  <c r="D22"/>
  <c r="C22"/>
  <c r="G15"/>
  <c r="N14"/>
  <c r="M14"/>
  <c r="L14"/>
  <c r="K14"/>
  <c r="J14"/>
  <c r="I14"/>
  <c r="H14"/>
  <c r="G14"/>
  <c r="F14"/>
  <c r="E14"/>
  <c r="D14"/>
  <c r="J15" s="1"/>
  <c r="C14"/>
  <c r="G7"/>
  <c r="N6"/>
  <c r="M6"/>
  <c r="L6"/>
  <c r="K6"/>
  <c r="J6"/>
  <c r="I6"/>
  <c r="H6"/>
  <c r="G6"/>
  <c r="F6"/>
  <c r="E6"/>
  <c r="D6"/>
  <c r="C6"/>
  <c r="G87" i="3"/>
  <c r="N86"/>
  <c r="M86"/>
  <c r="L86"/>
  <c r="K86"/>
  <c r="J86"/>
  <c r="I86"/>
  <c r="H86"/>
  <c r="G86"/>
  <c r="F86"/>
  <c r="E86"/>
  <c r="D86"/>
  <c r="J87" s="1"/>
  <c r="C86"/>
  <c r="G79"/>
  <c r="N78"/>
  <c r="M78"/>
  <c r="L78"/>
  <c r="K78"/>
  <c r="J78"/>
  <c r="I78"/>
  <c r="H78"/>
  <c r="G78"/>
  <c r="F78"/>
  <c r="E78"/>
  <c r="D78"/>
  <c r="C78"/>
  <c r="J79" s="1"/>
  <c r="G71"/>
  <c r="N70"/>
  <c r="M70"/>
  <c r="L70"/>
  <c r="K70"/>
  <c r="J70"/>
  <c r="I70"/>
  <c r="H70"/>
  <c r="G70"/>
  <c r="F70"/>
  <c r="E70"/>
  <c r="D70"/>
  <c r="C70"/>
  <c r="J63"/>
  <c r="G63"/>
  <c r="G55"/>
  <c r="N54"/>
  <c r="M54"/>
  <c r="L54"/>
  <c r="K54"/>
  <c r="J54"/>
  <c r="I54"/>
  <c r="H54"/>
  <c r="G54"/>
  <c r="F54"/>
  <c r="E54"/>
  <c r="D54"/>
  <c r="C54"/>
  <c r="G47"/>
  <c r="N46"/>
  <c r="M46"/>
  <c r="L46"/>
  <c r="K46"/>
  <c r="J46"/>
  <c r="I46"/>
  <c r="H46"/>
  <c r="G46"/>
  <c r="F46"/>
  <c r="E46"/>
  <c r="D46"/>
  <c r="C46"/>
  <c r="G39"/>
  <c r="N38"/>
  <c r="M38"/>
  <c r="L38"/>
  <c r="K38"/>
  <c r="J38"/>
  <c r="I38"/>
  <c r="H38"/>
  <c r="G38"/>
  <c r="F38"/>
  <c r="E38"/>
  <c r="D38"/>
  <c r="C38"/>
  <c r="G31"/>
  <c r="N30"/>
  <c r="M30"/>
  <c r="L30"/>
  <c r="K30"/>
  <c r="J30"/>
  <c r="I30"/>
  <c r="H30"/>
  <c r="G30"/>
  <c r="F30"/>
  <c r="E30"/>
  <c r="D30"/>
  <c r="J31" s="1"/>
  <c r="C30"/>
  <c r="G23"/>
  <c r="N22"/>
  <c r="M22"/>
  <c r="L22"/>
  <c r="K22"/>
  <c r="J22"/>
  <c r="I22"/>
  <c r="H22"/>
  <c r="G22"/>
  <c r="F22"/>
  <c r="E22"/>
  <c r="D22"/>
  <c r="C22"/>
  <c r="G15"/>
  <c r="N14"/>
  <c r="M14"/>
  <c r="L14"/>
  <c r="K14"/>
  <c r="J14"/>
  <c r="I14"/>
  <c r="H14"/>
  <c r="G14"/>
  <c r="F14"/>
  <c r="E14"/>
  <c r="D14"/>
  <c r="C14"/>
  <c r="G7"/>
  <c r="N6"/>
  <c r="M6"/>
  <c r="L6"/>
  <c r="K6"/>
  <c r="J6"/>
  <c r="I6"/>
  <c r="H6"/>
  <c r="G6"/>
  <c r="F6"/>
  <c r="E6"/>
  <c r="D6"/>
  <c r="J7" s="1"/>
  <c r="C6"/>
  <c r="G79" i="2"/>
  <c r="N78"/>
  <c r="M78"/>
  <c r="L78"/>
  <c r="K78"/>
  <c r="J78"/>
  <c r="I78"/>
  <c r="H78"/>
  <c r="G78"/>
  <c r="F78"/>
  <c r="E78"/>
  <c r="D78"/>
  <c r="C78"/>
  <c r="G71"/>
  <c r="N71"/>
  <c r="M70"/>
  <c r="L70"/>
  <c r="K70"/>
  <c r="J70"/>
  <c r="I70"/>
  <c r="H70"/>
  <c r="G70"/>
  <c r="F70"/>
  <c r="E70"/>
  <c r="D70"/>
  <c r="C70"/>
  <c r="G63"/>
  <c r="N62"/>
  <c r="M62"/>
  <c r="L62"/>
  <c r="K62"/>
  <c r="J62"/>
  <c r="I62"/>
  <c r="H62"/>
  <c r="G62"/>
  <c r="F62"/>
  <c r="E62"/>
  <c r="D62"/>
  <c r="C62"/>
  <c r="G55"/>
  <c r="N54"/>
  <c r="M54"/>
  <c r="L54"/>
  <c r="K54"/>
  <c r="J54"/>
  <c r="I54"/>
  <c r="H54"/>
  <c r="G54"/>
  <c r="F54"/>
  <c r="E54"/>
  <c r="D54"/>
  <c r="C54"/>
  <c r="G47"/>
  <c r="N46"/>
  <c r="M46"/>
  <c r="L46"/>
  <c r="K46"/>
  <c r="J46"/>
  <c r="I46"/>
  <c r="H46"/>
  <c r="G46"/>
  <c r="F46"/>
  <c r="E46"/>
  <c r="D46"/>
  <c r="C46"/>
  <c r="G39"/>
  <c r="N38"/>
  <c r="M38"/>
  <c r="L38"/>
  <c r="K38"/>
  <c r="J38"/>
  <c r="I38"/>
  <c r="H38"/>
  <c r="G38"/>
  <c r="F38"/>
  <c r="E38"/>
  <c r="D38"/>
  <c r="C38"/>
  <c r="G31"/>
  <c r="N30"/>
  <c r="M30"/>
  <c r="L30"/>
  <c r="K30"/>
  <c r="J30"/>
  <c r="I30"/>
  <c r="H30"/>
  <c r="G30"/>
  <c r="F30"/>
  <c r="E30"/>
  <c r="D30"/>
  <c r="C30"/>
  <c r="G23"/>
  <c r="N22"/>
  <c r="M22"/>
  <c r="L22"/>
  <c r="K22"/>
  <c r="J22"/>
  <c r="I22"/>
  <c r="H22"/>
  <c r="G22"/>
  <c r="F22"/>
  <c r="E22"/>
  <c r="D22"/>
  <c r="C22"/>
  <c r="G15"/>
  <c r="N14"/>
  <c r="M14"/>
  <c r="L14"/>
  <c r="K14"/>
  <c r="J14"/>
  <c r="I14"/>
  <c r="H14"/>
  <c r="G14"/>
  <c r="F14"/>
  <c r="E14"/>
  <c r="D14"/>
  <c r="C14"/>
  <c r="G7"/>
  <c r="N6"/>
  <c r="M6"/>
  <c r="L6"/>
  <c r="K6"/>
  <c r="J6"/>
  <c r="I6"/>
  <c r="H6"/>
  <c r="G6"/>
  <c r="F6"/>
  <c r="E6"/>
  <c r="D6"/>
  <c r="C6"/>
  <c r="J55" i="5" l="1"/>
  <c r="J7"/>
  <c r="J15"/>
  <c r="J23"/>
  <c r="J47" i="4"/>
  <c r="J55"/>
  <c r="J63"/>
  <c r="J23"/>
  <c r="J31"/>
  <c r="J7"/>
  <c r="J71" i="3"/>
  <c r="J39"/>
  <c r="J47"/>
  <c r="J55"/>
  <c r="J15"/>
  <c r="J23"/>
  <c r="J55" i="2"/>
  <c r="J47"/>
  <c r="J15"/>
  <c r="J23"/>
  <c r="J31"/>
  <c r="J39"/>
  <c r="J71"/>
  <c r="J79"/>
  <c r="J63"/>
  <c r="J7"/>
  <c r="G57" i="1" l="1"/>
  <c r="N56"/>
  <c r="M56"/>
  <c r="L56"/>
  <c r="K56"/>
  <c r="J56"/>
  <c r="I56"/>
  <c r="H56"/>
  <c r="G56"/>
  <c r="F56"/>
  <c r="E56"/>
  <c r="D56"/>
  <c r="C56"/>
  <c r="G49"/>
  <c r="N48"/>
  <c r="M48"/>
  <c r="L48"/>
  <c r="K48"/>
  <c r="J48"/>
  <c r="I48"/>
  <c r="H48"/>
  <c r="G48"/>
  <c r="F48"/>
  <c r="E48"/>
  <c r="C48"/>
  <c r="G41"/>
  <c r="N40"/>
  <c r="M40"/>
  <c r="L40"/>
  <c r="K40"/>
  <c r="J40"/>
  <c r="I40"/>
  <c r="H40"/>
  <c r="G40"/>
  <c r="F40"/>
  <c r="E40"/>
  <c r="D40"/>
  <c r="C40"/>
  <c r="G33"/>
  <c r="N32"/>
  <c r="M32"/>
  <c r="L32"/>
  <c r="K32"/>
  <c r="J32"/>
  <c r="I32"/>
  <c r="H32"/>
  <c r="G32"/>
  <c r="F32"/>
  <c r="E32"/>
  <c r="D32"/>
  <c r="C32"/>
  <c r="D11"/>
  <c r="D12" s="1"/>
  <c r="D15" s="1"/>
  <c r="D23" l="1"/>
  <c r="J41"/>
  <c r="J33"/>
  <c r="J57"/>
  <c r="J49"/>
</calcChain>
</file>

<file path=xl/sharedStrings.xml><?xml version="1.0" encoding="utf-8"?>
<sst xmlns="http://schemas.openxmlformats.org/spreadsheetml/2006/main" count="1384" uniqueCount="167">
  <si>
    <t>Unità abitative</t>
  </si>
  <si>
    <t>n°</t>
  </si>
  <si>
    <t>totale persone</t>
  </si>
  <si>
    <t>ACS</t>
  </si>
  <si>
    <t>L/g</t>
  </si>
  <si>
    <t>Acqua entrata</t>
  </si>
  <si>
    <t>°C</t>
  </si>
  <si>
    <t>Acqua boiler</t>
  </si>
  <si>
    <t>Potenzialità richiesta</t>
  </si>
  <si>
    <t>kWh/g</t>
  </si>
  <si>
    <t>kWh/m2 g</t>
  </si>
  <si>
    <t>L</t>
  </si>
  <si>
    <t>Località</t>
  </si>
  <si>
    <t>AGRIGENTO</t>
  </si>
  <si>
    <t>Altit.  m</t>
  </si>
  <si>
    <t>Gradi g.</t>
  </si>
  <si>
    <t>Temp.media stagionale °C</t>
  </si>
  <si>
    <t>g. riscald</t>
  </si>
  <si>
    <t>Mese</t>
  </si>
  <si>
    <t>Giorni</t>
  </si>
  <si>
    <t>MJ/m2 giorno</t>
  </si>
  <si>
    <t>kW/m2 giorno</t>
  </si>
  <si>
    <t xml:space="preserve">Valore medio ponderale </t>
  </si>
  <si>
    <t>MJ/m2 g.</t>
  </si>
  <si>
    <t>kW/m2 g.</t>
  </si>
  <si>
    <t>ALESSANDRIA</t>
  </si>
  <si>
    <t>ANCONA</t>
  </si>
  <si>
    <t>AOSTA</t>
  </si>
  <si>
    <t>ASTI</t>
  </si>
  <si>
    <t>AVELLINO</t>
  </si>
  <si>
    <t>BARI</t>
  </si>
  <si>
    <t>kWh/m2 g.</t>
  </si>
  <si>
    <t>BATTIPAGLIA</t>
  </si>
  <si>
    <t>BERGAMO</t>
  </si>
  <si>
    <t>BELLUNO</t>
  </si>
  <si>
    <t>BENEVENTO</t>
  </si>
  <si>
    <t>BOLOGNA</t>
  </si>
  <si>
    <t>BRINDISI</t>
  </si>
  <si>
    <t>BRESCIA</t>
  </si>
  <si>
    <t>Invernale  kW/m2 g  = 2,2</t>
  </si>
  <si>
    <t>Estivo  kW/m2 g = 5,4</t>
  </si>
  <si>
    <t>Maggio / Settembre kW/m2 g = 5,6</t>
  </si>
  <si>
    <t>BOLZANO</t>
  </si>
  <si>
    <t>CAGLIARI</t>
  </si>
  <si>
    <t>CAMPOBASSO</t>
  </si>
  <si>
    <t>CHIETI</t>
  </si>
  <si>
    <t>CALTANISSETTA</t>
  </si>
  <si>
    <t>CUNEO</t>
  </si>
  <si>
    <t>COMO</t>
  </si>
  <si>
    <t>CREMONA</t>
  </si>
  <si>
    <t>COSENZA</t>
  </si>
  <si>
    <t>CATANIA</t>
  </si>
  <si>
    <t>CATANZARO</t>
  </si>
  <si>
    <t>ENNA</t>
  </si>
  <si>
    <t>FERRARA</t>
  </si>
  <si>
    <t>FOGGIA</t>
  </si>
  <si>
    <t>FIRENZE</t>
  </si>
  <si>
    <t>FORLI'</t>
  </si>
  <si>
    <t>FROSINONE</t>
  </si>
  <si>
    <t>GENOVA</t>
  </si>
  <si>
    <t>GORIZIA</t>
  </si>
  <si>
    <t>GROSSETO</t>
  </si>
  <si>
    <t>IMPERIA</t>
  </si>
  <si>
    <t>ISERNIA</t>
  </si>
  <si>
    <t>CROTONE</t>
  </si>
  <si>
    <t>LECCO</t>
  </si>
  <si>
    <t>LODI</t>
  </si>
  <si>
    <t>Lecce</t>
  </si>
  <si>
    <t>LIVORNO</t>
  </si>
  <si>
    <t>Latina</t>
  </si>
  <si>
    <t>LUCCA</t>
  </si>
  <si>
    <t>MACERA</t>
  </si>
  <si>
    <t>MESSINA</t>
  </si>
  <si>
    <t>MILANO</t>
  </si>
  <si>
    <t>MANTOVA</t>
  </si>
  <si>
    <t>MODENA</t>
  </si>
  <si>
    <t>MASSA CARRARA</t>
  </si>
  <si>
    <t>MATERA</t>
  </si>
  <si>
    <t>NAPOLI</t>
  </si>
  <si>
    <t>NOVARA</t>
  </si>
  <si>
    <t>NUORO</t>
  </si>
  <si>
    <t>ORISTANO</t>
  </si>
  <si>
    <t>PADOVA</t>
  </si>
  <si>
    <t>PARMA</t>
  </si>
  <si>
    <t>PESCARA</t>
  </si>
  <si>
    <t>inverno</t>
  </si>
  <si>
    <t>kW/m2 g</t>
  </si>
  <si>
    <t>Estivo</t>
  </si>
  <si>
    <t>kW/m2g</t>
  </si>
  <si>
    <t>PIACENZA</t>
  </si>
  <si>
    <t>PISA</t>
  </si>
  <si>
    <t>PORDENONE</t>
  </si>
  <si>
    <t>PRATO</t>
  </si>
  <si>
    <t>PAVIA</t>
  </si>
  <si>
    <t>PESARO</t>
  </si>
  <si>
    <t>PISTOIA</t>
  </si>
  <si>
    <t>POTENZA</t>
  </si>
  <si>
    <t>RAVENNA</t>
  </si>
  <si>
    <t>REGGIO CALABRIAREGGIO EMILIA</t>
  </si>
  <si>
    <t>RAGUSA</t>
  </si>
  <si>
    <t>RIETI</t>
  </si>
  <si>
    <t>ROMA</t>
  </si>
  <si>
    <t>RIMINI</t>
  </si>
  <si>
    <t>ROVIGO</t>
  </si>
  <si>
    <t>SIENA</t>
  </si>
  <si>
    <t>SONDRIO</t>
  </si>
  <si>
    <t>LA SPEZIA</t>
  </si>
  <si>
    <t>SIRACUSA</t>
  </si>
  <si>
    <t>SASSARI</t>
  </si>
  <si>
    <t>SAVONA</t>
  </si>
  <si>
    <t>TARANTO</t>
  </si>
  <si>
    <t>TERAMO</t>
  </si>
  <si>
    <t>TRENTO</t>
  </si>
  <si>
    <t>TORINO</t>
  </si>
  <si>
    <t>TRAPANI</t>
  </si>
  <si>
    <t>TERNI</t>
  </si>
  <si>
    <t xml:space="preserve">TRISTE </t>
  </si>
  <si>
    <t>TREVISO</t>
  </si>
  <si>
    <t>UDINE</t>
  </si>
  <si>
    <t>VARESE</t>
  </si>
  <si>
    <t>VERBANIA</t>
  </si>
  <si>
    <t>VERCELLI</t>
  </si>
  <si>
    <t>VENEZIA</t>
  </si>
  <si>
    <t>VICENZA</t>
  </si>
  <si>
    <t>VERONA</t>
  </si>
  <si>
    <t>VITERBO</t>
  </si>
  <si>
    <t>Persone  unità abittaiva</t>
  </si>
  <si>
    <t>Potenzialità termica impianto</t>
  </si>
  <si>
    <t>m   H x L</t>
  </si>
  <si>
    <t>m2</t>
  </si>
  <si>
    <t>P.S. termici sup. captante</t>
  </si>
  <si>
    <t>Assorbanza media annuale</t>
  </si>
  <si>
    <t>Pannelli  solari termici</t>
  </si>
  <si>
    <t>N°</t>
  </si>
  <si>
    <t>1 di 12</t>
  </si>
  <si>
    <t>Foglio</t>
  </si>
  <si>
    <t>Boiler d'accumulo</t>
  </si>
  <si>
    <t>CONDOMINIO    RISTRUTTURAZIONE   C.T    CON   LA</t>
  </si>
  <si>
    <t>REALIZZAZIONE  DEL COMPARTO PRODUZIONE  ACS</t>
  </si>
  <si>
    <t>pannelli solari termici integrazione con caldaia a condensazione</t>
  </si>
  <si>
    <t>Calcolo soleggiamento locale UNI  10349</t>
  </si>
  <si>
    <t>Pannelli solari termici piani</t>
  </si>
  <si>
    <t>Fa.2339.2</t>
  </si>
  <si>
    <t>Superficie assorbente P.S. termci</t>
  </si>
  <si>
    <t>invernale</t>
  </si>
  <si>
    <t>estivo</t>
  </si>
  <si>
    <t>annuale</t>
  </si>
  <si>
    <t>dissipaz.</t>
  </si>
  <si>
    <t>estiva</t>
  </si>
  <si>
    <t>integraz.</t>
  </si>
  <si>
    <t>Soleggiamento</t>
  </si>
  <si>
    <t>da norma UNI</t>
  </si>
  <si>
    <t>Pann.Solari</t>
  </si>
  <si>
    <t>termici</t>
  </si>
  <si>
    <t>solegg.</t>
  </si>
  <si>
    <t>tipo</t>
  </si>
  <si>
    <t>medio</t>
  </si>
  <si>
    <t>Solegg.</t>
  </si>
  <si>
    <t>n° ore /g</t>
  </si>
  <si>
    <t>elettrica</t>
  </si>
  <si>
    <t>Dissip.</t>
  </si>
  <si>
    <t>kW</t>
  </si>
  <si>
    <t>intrgraz.</t>
  </si>
  <si>
    <t>elettr.</t>
  </si>
  <si>
    <t>m2 solar. t.</t>
  </si>
  <si>
    <r>
      <t xml:space="preserve">P.S.Temici proposti    </t>
    </r>
    <r>
      <rPr>
        <b/>
        <i/>
        <sz val="12"/>
        <color theme="1"/>
        <rFont val="Arial Narrow"/>
        <family val="2"/>
      </rPr>
      <t>TML</t>
    </r>
  </si>
  <si>
    <t>2,12 x 1,05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</si>
</sst>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4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rgb="FF0070C0"/>
      <name val="Arial Black"/>
      <family val="2"/>
    </font>
    <font>
      <sz val="11"/>
      <color rgb="FF0070C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Border="1"/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Protection="1"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/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2" fontId="6" fillId="3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ill="1"/>
    <xf numFmtId="2" fontId="6" fillId="0" borderId="0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3" fillId="0" borderId="1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/>
    </xf>
    <xf numFmtId="2" fontId="6" fillId="3" borderId="8" xfId="0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12" xfId="0" applyBorder="1"/>
    <xf numFmtId="0" fontId="1" fillId="3" borderId="1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2" fontId="4" fillId="3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1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164" fontId="10" fillId="4" borderId="3" xfId="0" applyNumberFormat="1" applyFont="1" applyFill="1" applyBorder="1" applyAlignment="1" applyProtection="1">
      <alignment horizontal="center" vertical="center"/>
      <protection hidden="1"/>
    </xf>
    <xf numFmtId="164" fontId="3" fillId="4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2" fontId="8" fillId="0" borderId="10" xfId="0" applyNumberFormat="1" applyFont="1" applyFill="1" applyBorder="1" applyAlignment="1" applyProtection="1">
      <alignment horizontal="left" vertical="center"/>
      <protection hidden="1"/>
    </xf>
    <xf numFmtId="2" fontId="8" fillId="0" borderId="12" xfId="0" applyNumberFormat="1" applyFont="1" applyFill="1" applyBorder="1" applyAlignment="1" applyProtection="1">
      <alignment horizontal="left" vertical="center"/>
      <protection hidden="1"/>
    </xf>
    <xf numFmtId="2" fontId="8" fillId="0" borderId="13" xfId="0" applyNumberFormat="1" applyFont="1" applyFill="1" applyBorder="1" applyAlignment="1" applyProtection="1">
      <alignment horizontal="left" vertical="center"/>
      <protection hidden="1"/>
    </xf>
    <xf numFmtId="2" fontId="8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/>
    <xf numFmtId="0" fontId="12" fillId="0" borderId="0" xfId="0" applyFont="1"/>
    <xf numFmtId="2" fontId="12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2" fontId="8" fillId="0" borderId="1" xfId="0" applyNumberFormat="1" applyFont="1" applyFill="1" applyBorder="1" applyAlignment="1" applyProtection="1">
      <alignment horizontal="left" vertical="center"/>
      <protection hidden="1"/>
    </xf>
    <xf numFmtId="2" fontId="8" fillId="0" borderId="2" xfId="0" applyNumberFormat="1" applyFont="1" applyFill="1" applyBorder="1" applyAlignment="1" applyProtection="1">
      <alignment horizontal="left" vertical="center"/>
      <protection hidden="1"/>
    </xf>
    <xf numFmtId="0" fontId="8" fillId="0" borderId="2" xfId="0" applyFont="1" applyFill="1" applyBorder="1" applyAlignment="1" applyProtection="1">
      <alignment horizontal="center" vertical="center"/>
    </xf>
    <xf numFmtId="2" fontId="8" fillId="0" borderId="3" xfId="0" applyNumberFormat="1" applyFont="1" applyFill="1" applyBorder="1" applyAlignment="1" applyProtection="1">
      <alignment horizontal="left" vertical="center"/>
      <protection hidden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 hidden="1"/>
    </xf>
    <xf numFmtId="2" fontId="7" fillId="0" borderId="0" xfId="0" applyNumberFormat="1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5" borderId="7" xfId="0" applyFont="1" applyFill="1" applyBorder="1" applyAlignment="1" applyProtection="1">
      <alignment horizontal="center" vertical="center"/>
      <protection hidden="1"/>
    </xf>
    <xf numFmtId="164" fontId="8" fillId="5" borderId="9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 hidden="1"/>
    </xf>
    <xf numFmtId="2" fontId="8" fillId="5" borderId="2" xfId="0" applyNumberFormat="1" applyFont="1" applyFill="1" applyBorder="1" applyAlignment="1" applyProtection="1">
      <alignment horizontal="center" vertical="center"/>
      <protection hidden="1"/>
    </xf>
    <xf numFmtId="164" fontId="8" fillId="5" borderId="3" xfId="0" applyNumberFormat="1" applyFont="1" applyFill="1" applyBorder="1" applyAlignment="1" applyProtection="1">
      <alignment horizontal="center" vertical="center"/>
      <protection hidden="1"/>
    </xf>
    <xf numFmtId="0" fontId="0" fillId="5" borderId="14" xfId="0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Fill="1" applyBorder="1"/>
    <xf numFmtId="0" fontId="16" fillId="0" borderId="0" xfId="0" applyFont="1" applyFill="1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8" xfId="0" applyBorder="1"/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2" fontId="0" fillId="2" borderId="2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 hidden="1"/>
    </xf>
    <xf numFmtId="0" fontId="0" fillId="2" borderId="7" xfId="0" applyFill="1" applyBorder="1" applyAlignment="1" applyProtection="1">
      <alignment horizontal="center"/>
      <protection locked="0" hidden="1"/>
    </xf>
    <xf numFmtId="0" fontId="0" fillId="0" borderId="0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3</xdr:col>
      <xdr:colOff>678655</xdr:colOff>
      <xdr:row>4</xdr:row>
      <xdr:rowOff>138906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4" y="95250"/>
          <a:ext cx="3559969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571500</xdr:colOff>
      <xdr:row>16</xdr:row>
      <xdr:rowOff>301625</xdr:rowOff>
    </xdr:from>
    <xdr:to>
      <xdr:col>4</xdr:col>
      <xdr:colOff>619125</xdr:colOff>
      <xdr:row>16</xdr:row>
      <xdr:rowOff>347344</xdr:rowOff>
    </xdr:to>
    <xdr:sp macro="" textlink="">
      <xdr:nvSpPr>
        <xdr:cNvPr id="4" name="CasellaDiTesto 3"/>
        <xdr:cNvSpPr txBox="1"/>
      </xdr:nvSpPr>
      <xdr:spPr>
        <a:xfrm>
          <a:off x="5467350" y="3425825"/>
          <a:ext cx="47625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12</xdr:col>
      <xdr:colOff>420157</xdr:colOff>
      <xdr:row>40</xdr:row>
      <xdr:rowOff>89429</xdr:rowOff>
    </xdr:from>
    <xdr:to>
      <xdr:col>12</xdr:col>
      <xdr:colOff>420157</xdr:colOff>
      <xdr:row>40</xdr:row>
      <xdr:rowOff>135148</xdr:rowOff>
    </xdr:to>
    <xdr:sp macro="" textlink="">
      <xdr:nvSpPr>
        <xdr:cNvPr id="6" name="Parentesi graffa chiusa 5"/>
        <xdr:cNvSpPr/>
      </xdr:nvSpPr>
      <xdr:spPr>
        <a:xfrm>
          <a:off x="10497607" y="7461779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6</xdr:col>
      <xdr:colOff>241300</xdr:colOff>
      <xdr:row>27</xdr:row>
      <xdr:rowOff>139700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6432550" y="49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557892</xdr:colOff>
      <xdr:row>58</xdr:row>
      <xdr:rowOff>163285</xdr:rowOff>
    </xdr:from>
    <xdr:to>
      <xdr:col>9</xdr:col>
      <xdr:colOff>353785</xdr:colOff>
      <xdr:row>72</xdr:row>
      <xdr:rowOff>142851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6856" y="13579928"/>
          <a:ext cx="1632858" cy="32180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258536</xdr:colOff>
      <xdr:row>73</xdr:row>
      <xdr:rowOff>0</xdr:rowOff>
    </xdr:from>
    <xdr:to>
      <xdr:col>14</xdr:col>
      <xdr:colOff>600378</xdr:colOff>
      <xdr:row>82</xdr:row>
      <xdr:rowOff>66675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00" y="16886464"/>
          <a:ext cx="5713640" cy="21485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530678</xdr:colOff>
      <xdr:row>59</xdr:row>
      <xdr:rowOff>9405</xdr:rowOff>
    </xdr:from>
    <xdr:to>
      <xdr:col>11</xdr:col>
      <xdr:colOff>492880</xdr:colOff>
      <xdr:row>72</xdr:row>
      <xdr:rowOff>113314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76607" y="13657369"/>
          <a:ext cx="1442357" cy="31110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639536</xdr:colOff>
      <xdr:row>64</xdr:row>
      <xdr:rowOff>48310</xdr:rowOff>
    </xdr:from>
    <xdr:to>
      <xdr:col>14</xdr:col>
      <xdr:colOff>625930</xdr:colOff>
      <xdr:row>67</xdr:row>
      <xdr:rowOff>13606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355036" y="14852881"/>
          <a:ext cx="2041072" cy="659261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693965</xdr:colOff>
      <xdr:row>60</xdr:row>
      <xdr:rowOff>25573</xdr:rowOff>
    </xdr:from>
    <xdr:to>
      <xdr:col>14</xdr:col>
      <xdr:colOff>367394</xdr:colOff>
      <xdr:row>62</xdr:row>
      <xdr:rowOff>225879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09465" y="13904859"/>
          <a:ext cx="1728107" cy="6629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1728107</xdr:colOff>
      <xdr:row>42</xdr:row>
      <xdr:rowOff>40821</xdr:rowOff>
    </xdr:from>
    <xdr:to>
      <xdr:col>3</xdr:col>
      <xdr:colOff>258536</xdr:colOff>
      <xdr:row>44</xdr:row>
      <xdr:rowOff>176893</xdr:rowOff>
    </xdr:to>
    <xdr:sp macro="" textlink="">
      <xdr:nvSpPr>
        <xdr:cNvPr id="13" name="Rettangolo 12"/>
        <xdr:cNvSpPr/>
      </xdr:nvSpPr>
      <xdr:spPr>
        <a:xfrm>
          <a:off x="2381250" y="9756321"/>
          <a:ext cx="1211036" cy="5987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14</xdr:col>
      <xdr:colOff>489857</xdr:colOff>
      <xdr:row>44</xdr:row>
      <xdr:rowOff>108856</xdr:rowOff>
    </xdr:from>
    <xdr:to>
      <xdr:col>14</xdr:col>
      <xdr:colOff>503464</xdr:colOff>
      <xdr:row>51</xdr:row>
      <xdr:rowOff>108856</xdr:rowOff>
    </xdr:to>
    <xdr:cxnSp macro="">
      <xdr:nvCxnSpPr>
        <xdr:cNvPr id="15" name="Connettore 2 14"/>
        <xdr:cNvCxnSpPr/>
      </xdr:nvCxnSpPr>
      <xdr:spPr>
        <a:xfrm flipH="1">
          <a:off x="12260036" y="10286999"/>
          <a:ext cx="13607" cy="161925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743480</xdr:colOff>
      <xdr:row>14</xdr:row>
      <xdr:rowOff>215644</xdr:rowOff>
    </xdr:from>
    <xdr:to>
      <xdr:col>13</xdr:col>
      <xdr:colOff>35719</xdr:colOff>
      <xdr:row>24</xdr:row>
      <xdr:rowOff>25135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58793" y="3597019"/>
          <a:ext cx="2149739" cy="2071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547688</xdr:colOff>
      <xdr:row>57</xdr:row>
      <xdr:rowOff>47624</xdr:rowOff>
    </xdr:from>
    <xdr:to>
      <xdr:col>6</xdr:col>
      <xdr:colOff>416719</xdr:colOff>
      <xdr:row>82</xdr:row>
      <xdr:rowOff>198434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6234" t="23849" r="55247" b="12829"/>
        <a:stretch>
          <a:fillRect/>
        </a:stretch>
      </xdr:blipFill>
      <xdr:spPr bwMode="auto">
        <a:xfrm>
          <a:off x="547688" y="13156405"/>
          <a:ext cx="5429250" cy="5806279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5</xdr:col>
      <xdr:colOff>226220</xdr:colOff>
      <xdr:row>14</xdr:row>
      <xdr:rowOff>83343</xdr:rowOff>
    </xdr:from>
    <xdr:to>
      <xdr:col>8</xdr:col>
      <xdr:colOff>916782</xdr:colOff>
      <xdr:row>26</xdr:row>
      <xdr:rowOff>107801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61535" t="19737" r="26622" b="45312"/>
        <a:stretch>
          <a:fillRect/>
        </a:stretch>
      </xdr:blipFill>
      <xdr:spPr bwMode="auto">
        <a:xfrm>
          <a:off x="5083970" y="3464718"/>
          <a:ext cx="2964656" cy="2739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35719</xdr:colOff>
      <xdr:row>75</xdr:row>
      <xdr:rowOff>215670</xdr:rowOff>
    </xdr:from>
    <xdr:to>
      <xdr:col>2</xdr:col>
      <xdr:colOff>654844</xdr:colOff>
      <xdr:row>78</xdr:row>
      <xdr:rowOff>178594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59844" y="17396389"/>
          <a:ext cx="619125" cy="641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82"/>
  <sheetViews>
    <sheetView tabSelected="1" view="pageLayout" topLeftCell="A61" zoomScale="80" zoomScaleNormal="100" zoomScaleSheetLayoutView="80" zoomScalePageLayoutView="80" workbookViewId="0">
      <selection activeCell="E23" sqref="E23"/>
    </sheetView>
  </sheetViews>
  <sheetFormatPr defaultRowHeight="18" customHeight="1"/>
  <cols>
    <col min="2" max="2" width="26.42578125" customWidth="1"/>
    <col min="3" max="3" width="11.28515625" customWidth="1"/>
    <col min="4" max="4" width="12.5703125" customWidth="1"/>
    <col min="6" max="6" width="9.85546875" customWidth="1"/>
    <col min="7" max="7" width="11.5703125" customWidth="1"/>
    <col min="8" max="8" width="10.5703125" customWidth="1"/>
    <col min="9" max="9" width="15.28515625" customWidth="1"/>
    <col min="10" max="10" width="11.7109375" customWidth="1"/>
    <col min="12" max="12" width="10.42578125" customWidth="1"/>
    <col min="14" max="14" width="9.28515625" bestFit="1" customWidth="1"/>
    <col min="15" max="15" width="13.42578125" bestFit="1" customWidth="1"/>
    <col min="17" max="19" width="13.42578125" bestFit="1" customWidth="1"/>
  </cols>
  <sheetData>
    <row r="2" spans="1:20" ht="18" customHeight="1">
      <c r="N2" t="s">
        <v>142</v>
      </c>
    </row>
    <row r="4" spans="1:20" ht="26.25" customHeight="1">
      <c r="F4" s="146" t="s">
        <v>137</v>
      </c>
      <c r="G4" s="146"/>
      <c r="H4" s="146"/>
      <c r="I4" s="146"/>
      <c r="J4" s="147"/>
      <c r="K4" s="147"/>
      <c r="L4" s="147"/>
      <c r="M4" s="147"/>
      <c r="N4" s="147"/>
    </row>
    <row r="5" spans="1:20" ht="26.25" customHeight="1">
      <c r="A5" s="18"/>
      <c r="B5" s="18"/>
      <c r="C5" s="18"/>
      <c r="D5" s="18"/>
      <c r="E5" s="18"/>
      <c r="F5" s="148" t="s">
        <v>138</v>
      </c>
      <c r="G5" s="148"/>
      <c r="H5" s="148"/>
      <c r="I5" s="148"/>
      <c r="J5" s="149"/>
      <c r="K5" s="149"/>
      <c r="L5" s="149"/>
      <c r="M5" s="149"/>
      <c r="N5" s="149"/>
      <c r="O5" s="18"/>
      <c r="Q5" s="18"/>
      <c r="R5" s="18"/>
    </row>
    <row r="6" spans="1:20" ht="18" customHeight="1">
      <c r="A6" s="18"/>
      <c r="B6" s="18"/>
      <c r="C6" s="18"/>
      <c r="D6" s="18"/>
      <c r="E6" s="18"/>
      <c r="F6" s="194" t="s">
        <v>139</v>
      </c>
      <c r="G6" s="194"/>
      <c r="H6" s="194"/>
      <c r="I6" s="194"/>
      <c r="J6" s="194"/>
      <c r="K6" s="194"/>
      <c r="L6" s="194"/>
      <c r="M6" s="194"/>
      <c r="N6" s="194"/>
      <c r="O6" s="18"/>
      <c r="Q6" s="18"/>
      <c r="R6" s="18"/>
    </row>
    <row r="7" spans="1:20" ht="18" customHeight="1">
      <c r="A7" s="18"/>
      <c r="R7" s="18"/>
    </row>
    <row r="8" spans="1:20" ht="18" customHeight="1">
      <c r="A8" s="18"/>
      <c r="B8" s="122" t="s">
        <v>127</v>
      </c>
      <c r="C8" s="121"/>
      <c r="F8" s="1"/>
      <c r="G8" s="1"/>
      <c r="R8" s="18"/>
    </row>
    <row r="9" spans="1:20" ht="18" customHeight="1">
      <c r="A9" s="18"/>
      <c r="B9" s="117" t="s">
        <v>0</v>
      </c>
      <c r="C9" s="112" t="s">
        <v>1</v>
      </c>
      <c r="D9" s="133">
        <v>12</v>
      </c>
      <c r="F9" s="170" t="s">
        <v>157</v>
      </c>
      <c r="G9" s="160" t="s">
        <v>150</v>
      </c>
      <c r="H9" s="154" t="s">
        <v>152</v>
      </c>
      <c r="I9" s="169" t="s">
        <v>147</v>
      </c>
      <c r="J9" s="173" t="s">
        <v>149</v>
      </c>
      <c r="K9" s="161" t="s">
        <v>154</v>
      </c>
      <c r="L9" s="161" t="s">
        <v>160</v>
      </c>
      <c r="M9" s="178" t="s">
        <v>162</v>
      </c>
      <c r="R9" s="18"/>
    </row>
    <row r="10" spans="1:20" ht="18" customHeight="1">
      <c r="A10" s="18"/>
      <c r="B10" s="118" t="s">
        <v>126</v>
      </c>
      <c r="C10" s="113" t="s">
        <v>1</v>
      </c>
      <c r="D10" s="134">
        <v>3</v>
      </c>
      <c r="F10" s="171" t="s">
        <v>155</v>
      </c>
      <c r="G10" s="162" t="s">
        <v>151</v>
      </c>
      <c r="H10" s="155" t="s">
        <v>153</v>
      </c>
      <c r="I10" s="176" t="s">
        <v>148</v>
      </c>
      <c r="J10" s="172" t="s">
        <v>144</v>
      </c>
      <c r="K10" s="163" t="s">
        <v>158</v>
      </c>
      <c r="L10" s="163" t="s">
        <v>159</v>
      </c>
      <c r="M10" s="179" t="s">
        <v>163</v>
      </c>
      <c r="R10" s="18"/>
    </row>
    <row r="11" spans="1:20" ht="18" customHeight="1">
      <c r="A11" s="18"/>
      <c r="B11" s="118" t="s">
        <v>2</v>
      </c>
      <c r="C11" s="113" t="s">
        <v>1</v>
      </c>
      <c r="D11" s="135">
        <f>D10*D9</f>
        <v>36</v>
      </c>
      <c r="F11" s="174" t="s">
        <v>156</v>
      </c>
      <c r="G11" s="168" t="s">
        <v>9</v>
      </c>
      <c r="H11" s="157" t="s">
        <v>164</v>
      </c>
      <c r="I11" s="168" t="s">
        <v>9</v>
      </c>
      <c r="J11" s="177" t="s">
        <v>9</v>
      </c>
      <c r="K11" s="168"/>
      <c r="L11" s="180" t="s">
        <v>161</v>
      </c>
      <c r="M11" s="181" t="s">
        <v>161</v>
      </c>
      <c r="R11" s="18"/>
    </row>
    <row r="12" spans="1:20" ht="18" customHeight="1">
      <c r="A12" s="18"/>
      <c r="B12" s="118" t="s">
        <v>3</v>
      </c>
      <c r="C12" s="113" t="s">
        <v>4</v>
      </c>
      <c r="D12" s="135">
        <f>50*D11</f>
        <v>1800</v>
      </c>
      <c r="F12" s="175" t="s">
        <v>144</v>
      </c>
      <c r="G12" s="164">
        <f>D50</f>
        <v>2.4285714285714284</v>
      </c>
      <c r="H12" s="156">
        <f>$D$15/G12</f>
        <v>39.893082352941171</v>
      </c>
      <c r="I12" s="165">
        <f>(H12-H14)*G14</f>
        <v>140.92389647058818</v>
      </c>
      <c r="J12" s="156">
        <v>0</v>
      </c>
      <c r="K12" s="163">
        <v>6</v>
      </c>
      <c r="L12" s="165">
        <f>I12/K12</f>
        <v>23.487316078431363</v>
      </c>
      <c r="M12" s="179">
        <v>0</v>
      </c>
      <c r="R12" s="18"/>
    </row>
    <row r="13" spans="1:20" ht="18" customHeight="1">
      <c r="A13" s="18"/>
      <c r="B13" s="118" t="s">
        <v>5</v>
      </c>
      <c r="C13" s="113" t="s">
        <v>6</v>
      </c>
      <c r="D13" s="134">
        <v>12</v>
      </c>
      <c r="E13" s="115"/>
      <c r="F13" s="175" t="s">
        <v>146</v>
      </c>
      <c r="G13" s="186">
        <f>J50</f>
        <v>3.5104166666666661</v>
      </c>
      <c r="H13" s="187">
        <f t="shared" ref="H13:H14" si="0">$D$15/G13</f>
        <v>27.598775074183976</v>
      </c>
      <c r="I13" s="188">
        <f>(H13-H14)*G14</f>
        <v>67.636164747774473</v>
      </c>
      <c r="J13" s="187">
        <f>(H12-H13)*G12</f>
        <v>29.857603391267471</v>
      </c>
      <c r="K13" s="189">
        <v>8</v>
      </c>
      <c r="L13" s="188">
        <f>H13/K13</f>
        <v>3.449846884272997</v>
      </c>
      <c r="M13" s="190">
        <f>J13/K13</f>
        <v>3.7322004239084339</v>
      </c>
      <c r="R13" s="18"/>
      <c r="S13" s="1"/>
      <c r="T13" s="1"/>
    </row>
    <row r="14" spans="1:20" ht="18" customHeight="1">
      <c r="A14" s="18"/>
      <c r="B14" s="118" t="s">
        <v>7</v>
      </c>
      <c r="C14" s="113" t="s">
        <v>6</v>
      </c>
      <c r="D14" s="134">
        <v>70</v>
      </c>
      <c r="E14" s="115"/>
      <c r="F14" s="174" t="s">
        <v>145</v>
      </c>
      <c r="G14" s="166">
        <f>G50</f>
        <v>5.9611111111111104</v>
      </c>
      <c r="H14" s="158">
        <f t="shared" si="0"/>
        <v>16.25254054054054</v>
      </c>
      <c r="I14" s="167">
        <f>G14*H14-D15</f>
        <v>0</v>
      </c>
      <c r="J14" s="158">
        <f>(H12-H14)*G12</f>
        <v>57.412744401544387</v>
      </c>
      <c r="K14" s="168">
        <v>10</v>
      </c>
      <c r="L14" s="168">
        <v>0</v>
      </c>
      <c r="M14" s="159">
        <f>J14/K12</f>
        <v>9.5687907335907312</v>
      </c>
      <c r="R14" s="3"/>
      <c r="S14" s="3"/>
      <c r="T14" s="4"/>
    </row>
    <row r="15" spans="1:20" ht="18" customHeight="1">
      <c r="A15" s="18"/>
      <c r="B15" s="119" t="s">
        <v>8</v>
      </c>
      <c r="C15" s="114" t="s">
        <v>9</v>
      </c>
      <c r="D15" s="136">
        <f>(D12*(D14-D13)*1.16/1000)*0.8</f>
        <v>96.883199999999988</v>
      </c>
      <c r="E15" s="115"/>
      <c r="R15" s="3"/>
      <c r="S15" s="3"/>
      <c r="T15" s="5"/>
    </row>
    <row r="16" spans="1:20" ht="18" customHeight="1">
      <c r="A16" s="18"/>
      <c r="E16" s="115"/>
      <c r="I16" s="24"/>
      <c r="J16" s="24"/>
      <c r="R16" s="8"/>
      <c r="S16" s="8"/>
      <c r="T16" s="9"/>
    </row>
    <row r="17" spans="1:22" ht="18" customHeight="1">
      <c r="A17" s="18"/>
      <c r="B17" s="123" t="s">
        <v>141</v>
      </c>
      <c r="C17" s="182"/>
      <c r="D17" s="185"/>
      <c r="E17" s="115"/>
      <c r="R17" s="3"/>
      <c r="S17" s="3"/>
      <c r="T17" s="5"/>
    </row>
    <row r="18" spans="1:22" ht="18" customHeight="1">
      <c r="A18" s="18"/>
      <c r="B18" s="125" t="s">
        <v>165</v>
      </c>
      <c r="C18" s="183" t="s">
        <v>128</v>
      </c>
      <c r="D18" s="184" t="s">
        <v>166</v>
      </c>
      <c r="E18" s="115"/>
      <c r="J18" s="1"/>
      <c r="R18" s="3"/>
      <c r="S18" s="3"/>
      <c r="T18" s="5"/>
    </row>
    <row r="19" spans="1:22" ht="18" customHeight="1">
      <c r="A19" s="18"/>
      <c r="B19" s="126" t="s">
        <v>130</v>
      </c>
      <c r="C19" s="127" t="s">
        <v>129</v>
      </c>
      <c r="D19" s="137">
        <v>1.87</v>
      </c>
      <c r="E19" s="116"/>
      <c r="R19" s="3"/>
      <c r="S19" s="2"/>
      <c r="T19" s="2"/>
    </row>
    <row r="20" spans="1:22" ht="18" customHeight="1">
      <c r="A20" s="18"/>
      <c r="B20" s="126" t="s">
        <v>12</v>
      </c>
      <c r="C20" s="195" t="s">
        <v>26</v>
      </c>
      <c r="D20" s="196"/>
      <c r="R20" s="18"/>
      <c r="S20" s="1"/>
      <c r="T20" s="1"/>
      <c r="U20" s="1"/>
      <c r="V20" s="1"/>
    </row>
    <row r="21" spans="1:22" ht="18" customHeight="1">
      <c r="A21" s="18"/>
      <c r="B21" s="126" t="s">
        <v>131</v>
      </c>
      <c r="C21" s="127" t="s">
        <v>10</v>
      </c>
      <c r="D21" s="137">
        <v>3.51</v>
      </c>
      <c r="R21" s="18"/>
      <c r="U21" s="4"/>
      <c r="V21" s="4"/>
    </row>
    <row r="22" spans="1:22" ht="18" customHeight="1">
      <c r="A22" s="18"/>
      <c r="B22" s="126" t="s">
        <v>143</v>
      </c>
      <c r="C22" s="127" t="s">
        <v>129</v>
      </c>
      <c r="D22" s="138">
        <f>D15/(D21*0.75)</f>
        <v>36.802735042735037</v>
      </c>
      <c r="E22" s="124"/>
      <c r="R22" s="18"/>
      <c r="U22" s="6"/>
      <c r="V22" s="7"/>
    </row>
    <row r="23" spans="1:22" ht="18" customHeight="1">
      <c r="A23" s="18"/>
      <c r="B23" s="128" t="s">
        <v>132</v>
      </c>
      <c r="C23" s="129" t="s">
        <v>133</v>
      </c>
      <c r="D23" s="139">
        <f>D22/D19</f>
        <v>19.680606974724618</v>
      </c>
      <c r="E23" s="131">
        <v>20</v>
      </c>
      <c r="R23" s="18"/>
      <c r="U23" s="10"/>
      <c r="V23" s="11"/>
    </row>
    <row r="24" spans="1:22" ht="18" customHeight="1">
      <c r="A24" s="18"/>
      <c r="B24" s="120"/>
      <c r="C24" s="93"/>
      <c r="D24" s="93"/>
      <c r="E24" s="124"/>
      <c r="R24" s="16"/>
      <c r="S24" s="9"/>
      <c r="T24" s="9"/>
      <c r="U24" s="5"/>
      <c r="V24" s="12"/>
    </row>
    <row r="25" spans="1:22" ht="18" customHeight="1">
      <c r="A25" s="18"/>
      <c r="B25" s="132" t="s">
        <v>136</v>
      </c>
      <c r="C25" s="130" t="s">
        <v>11</v>
      </c>
      <c r="D25" s="140">
        <f>E23*50</f>
        <v>1000</v>
      </c>
      <c r="E25" s="141">
        <v>1000</v>
      </c>
      <c r="R25" s="18"/>
      <c r="U25" s="5"/>
      <c r="V25" s="12"/>
    </row>
    <row r="26" spans="1:22" ht="18" customHeight="1">
      <c r="A26" s="18"/>
      <c r="J26" s="151" t="s">
        <v>140</v>
      </c>
      <c r="K26" s="150"/>
      <c r="L26" s="150"/>
      <c r="M26" s="150"/>
      <c r="R26" s="18"/>
      <c r="U26" s="2"/>
      <c r="V26" s="13"/>
    </row>
    <row r="27" spans="1:22" ht="18" customHeight="1">
      <c r="A27" s="18"/>
      <c r="R27" s="18"/>
      <c r="U27" s="191"/>
      <c r="V27" s="191"/>
    </row>
    <row r="28" spans="1:22" ht="18" customHeight="1">
      <c r="A28" s="18"/>
      <c r="B28" s="25" t="s">
        <v>12</v>
      </c>
      <c r="C28" s="192" t="s">
        <v>13</v>
      </c>
      <c r="D28" s="193"/>
      <c r="E28" s="26" t="s">
        <v>14</v>
      </c>
      <c r="F28" s="27">
        <v>230</v>
      </c>
      <c r="G28" s="26" t="s">
        <v>15</v>
      </c>
      <c r="H28" s="27">
        <v>729</v>
      </c>
      <c r="I28" s="28" t="s">
        <v>16</v>
      </c>
      <c r="J28" s="28"/>
      <c r="K28" s="28"/>
      <c r="L28" s="27">
        <v>11.5</v>
      </c>
      <c r="M28" s="29" t="s">
        <v>17</v>
      </c>
      <c r="N28" s="27">
        <v>121</v>
      </c>
      <c r="R28" s="18"/>
      <c r="U28" s="9"/>
      <c r="V28" s="14"/>
    </row>
    <row r="29" spans="1:22" ht="18" customHeight="1">
      <c r="A29" s="18"/>
      <c r="B29" s="25" t="s">
        <v>18</v>
      </c>
      <c r="C29" s="26">
        <v>1</v>
      </c>
      <c r="D29" s="26">
        <v>2</v>
      </c>
      <c r="E29" s="26">
        <v>3</v>
      </c>
      <c r="F29" s="26">
        <v>4</v>
      </c>
      <c r="G29" s="26">
        <v>5</v>
      </c>
      <c r="H29" s="26">
        <v>6</v>
      </c>
      <c r="I29" s="26">
        <v>7</v>
      </c>
      <c r="J29" s="26">
        <v>8</v>
      </c>
      <c r="K29" s="29">
        <v>9</v>
      </c>
      <c r="L29" s="29">
        <v>10</v>
      </c>
      <c r="M29" s="29">
        <v>11</v>
      </c>
      <c r="N29" s="29">
        <v>12</v>
      </c>
      <c r="R29" s="18"/>
      <c r="U29" s="9"/>
      <c r="V29" s="9"/>
    </row>
    <row r="30" spans="1:22" ht="18" customHeight="1">
      <c r="A30" s="18"/>
      <c r="B30" s="30" t="s">
        <v>19</v>
      </c>
      <c r="C30" s="31">
        <v>31</v>
      </c>
      <c r="D30" s="31">
        <v>28</v>
      </c>
      <c r="E30" s="31">
        <v>31</v>
      </c>
      <c r="F30" s="32">
        <v>30</v>
      </c>
      <c r="G30" s="32">
        <v>31</v>
      </c>
      <c r="H30" s="32">
        <v>30</v>
      </c>
      <c r="I30" s="32">
        <v>31</v>
      </c>
      <c r="J30" s="32">
        <v>31</v>
      </c>
      <c r="K30" s="33">
        <v>30</v>
      </c>
      <c r="L30" s="33">
        <v>31</v>
      </c>
      <c r="M30" s="33">
        <v>30</v>
      </c>
      <c r="N30" s="33">
        <v>31</v>
      </c>
      <c r="R30" s="18"/>
      <c r="U30" s="9"/>
      <c r="V30" s="15"/>
    </row>
    <row r="31" spans="1:22" ht="18" customHeight="1">
      <c r="A31" s="18"/>
      <c r="B31" s="34" t="s">
        <v>20</v>
      </c>
      <c r="C31" s="32">
        <v>8.8000000000000007</v>
      </c>
      <c r="D31" s="32">
        <v>12.5</v>
      </c>
      <c r="E31" s="32">
        <v>16.899999999999999</v>
      </c>
      <c r="F31" s="32">
        <v>22.2</v>
      </c>
      <c r="G31" s="32">
        <v>26.9</v>
      </c>
      <c r="H31" s="32">
        <v>29.5</v>
      </c>
      <c r="I31" s="32">
        <v>29.6</v>
      </c>
      <c r="J31" s="32">
        <v>27</v>
      </c>
      <c r="K31" s="33">
        <v>20.9</v>
      </c>
      <c r="L31" s="33">
        <v>14.6</v>
      </c>
      <c r="M31" s="33">
        <v>10.1</v>
      </c>
      <c r="N31" s="33">
        <v>8.1999999999999993</v>
      </c>
      <c r="R31" s="18"/>
      <c r="S31" s="18"/>
      <c r="T31" s="18"/>
      <c r="U31" s="9"/>
      <c r="V31" s="15"/>
    </row>
    <row r="32" spans="1:22" ht="18" customHeight="1">
      <c r="A32" s="18"/>
      <c r="B32" s="35" t="s">
        <v>21</v>
      </c>
      <c r="C32" s="36">
        <f>C31/3.6</f>
        <v>2.4444444444444446</v>
      </c>
      <c r="D32" s="36">
        <f t="shared" ref="D32:N32" si="1">D31/3.6</f>
        <v>3.4722222222222223</v>
      </c>
      <c r="E32" s="36">
        <f t="shared" si="1"/>
        <v>4.6944444444444438</v>
      </c>
      <c r="F32" s="36">
        <f t="shared" si="1"/>
        <v>6.1666666666666661</v>
      </c>
      <c r="G32" s="36">
        <f t="shared" si="1"/>
        <v>7.4722222222222214</v>
      </c>
      <c r="H32" s="36">
        <f t="shared" si="1"/>
        <v>8.1944444444444446</v>
      </c>
      <c r="I32" s="36">
        <f t="shared" si="1"/>
        <v>8.2222222222222232</v>
      </c>
      <c r="J32" s="36">
        <f t="shared" si="1"/>
        <v>7.5</v>
      </c>
      <c r="K32" s="36">
        <f t="shared" si="1"/>
        <v>5.8055555555555554</v>
      </c>
      <c r="L32" s="36">
        <f t="shared" si="1"/>
        <v>4.0555555555555554</v>
      </c>
      <c r="M32" s="36">
        <f t="shared" si="1"/>
        <v>2.8055555555555554</v>
      </c>
      <c r="N32" s="36">
        <f t="shared" si="1"/>
        <v>2.2777777777777777</v>
      </c>
      <c r="R32" s="18"/>
      <c r="S32" s="18"/>
      <c r="T32" s="18"/>
    </row>
    <row r="33" spans="1:20" ht="18" customHeight="1">
      <c r="A33" s="18"/>
      <c r="B33" s="37" t="s">
        <v>22</v>
      </c>
      <c r="C33" s="38"/>
      <c r="D33" s="38"/>
      <c r="E33" s="39"/>
      <c r="F33" s="38" t="s">
        <v>23</v>
      </c>
      <c r="G33" s="40">
        <f>(SUM(C31:N31)/12)*0.9</f>
        <v>17.04</v>
      </c>
      <c r="H33" s="41"/>
      <c r="I33" s="41" t="s">
        <v>31</v>
      </c>
      <c r="J33" s="40">
        <f>(SUM(C32:N32)/12)*0.9</f>
        <v>4.7333333333333334</v>
      </c>
      <c r="K33" s="42"/>
      <c r="L33" s="142"/>
      <c r="M33" s="42"/>
      <c r="N33" s="42"/>
      <c r="R33" s="17"/>
      <c r="S33" s="17"/>
      <c r="T33" s="18"/>
    </row>
    <row r="34" spans="1:20" ht="18" customHeight="1">
      <c r="A34" s="18"/>
      <c r="R34" s="21"/>
      <c r="S34" s="20"/>
      <c r="T34" s="18"/>
    </row>
    <row r="35" spans="1:20" ht="18" customHeight="1">
      <c r="A35" s="18"/>
      <c r="R35" s="21"/>
      <c r="S35" s="20"/>
      <c r="T35" s="18"/>
    </row>
    <row r="36" spans="1:20" ht="18" customHeight="1">
      <c r="A36" s="18"/>
      <c r="B36" s="25" t="s">
        <v>12</v>
      </c>
      <c r="C36" s="54" t="s">
        <v>25</v>
      </c>
      <c r="D36" s="55"/>
      <c r="E36" s="26" t="s">
        <v>14</v>
      </c>
      <c r="F36" s="27">
        <v>95</v>
      </c>
      <c r="G36" s="26" t="s">
        <v>15</v>
      </c>
      <c r="H36" s="27">
        <v>2559</v>
      </c>
      <c r="I36" s="28" t="s">
        <v>16</v>
      </c>
      <c r="J36" s="28"/>
      <c r="K36" s="28"/>
      <c r="L36" s="27">
        <v>6.5</v>
      </c>
      <c r="M36" s="29" t="s">
        <v>17</v>
      </c>
      <c r="N36" s="27">
        <v>180</v>
      </c>
      <c r="R36" s="21"/>
      <c r="S36" s="20"/>
      <c r="T36" s="18"/>
    </row>
    <row r="37" spans="1:20" ht="18" customHeight="1">
      <c r="A37" s="18"/>
      <c r="B37" s="25" t="s">
        <v>18</v>
      </c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9">
        <v>9</v>
      </c>
      <c r="L37" s="29">
        <v>10</v>
      </c>
      <c r="M37" s="29">
        <v>11</v>
      </c>
      <c r="N37" s="29">
        <v>12</v>
      </c>
      <c r="R37" s="21"/>
      <c r="S37" s="20"/>
      <c r="T37" s="18"/>
    </row>
    <row r="38" spans="1:20" ht="18" customHeight="1">
      <c r="A38" s="18"/>
      <c r="B38" s="30" t="s">
        <v>19</v>
      </c>
      <c r="C38" s="31">
        <v>31</v>
      </c>
      <c r="D38" s="31">
        <v>28</v>
      </c>
      <c r="E38" s="31">
        <v>31</v>
      </c>
      <c r="F38" s="32">
        <v>30</v>
      </c>
      <c r="G38" s="32">
        <v>31</v>
      </c>
      <c r="H38" s="32">
        <v>30</v>
      </c>
      <c r="I38" s="32">
        <v>31</v>
      </c>
      <c r="J38" s="32">
        <v>31</v>
      </c>
      <c r="K38" s="33">
        <v>30</v>
      </c>
      <c r="L38" s="33">
        <v>31</v>
      </c>
      <c r="M38" s="33">
        <v>30</v>
      </c>
      <c r="N38" s="33">
        <v>31</v>
      </c>
      <c r="R38" s="21"/>
      <c r="S38" s="20"/>
      <c r="T38" s="18"/>
    </row>
    <row r="39" spans="1:20" ht="18" customHeight="1">
      <c r="A39" s="18"/>
      <c r="B39" s="34" t="s">
        <v>20</v>
      </c>
      <c r="C39" s="32">
        <v>4.7</v>
      </c>
      <c r="D39" s="32">
        <v>7.5</v>
      </c>
      <c r="E39" s="32">
        <v>11.6</v>
      </c>
      <c r="F39" s="32">
        <v>15.8</v>
      </c>
      <c r="G39" s="32">
        <v>18.5</v>
      </c>
      <c r="H39" s="32">
        <v>20.5</v>
      </c>
      <c r="I39" s="32">
        <v>22.6</v>
      </c>
      <c r="J39" s="32">
        <v>18</v>
      </c>
      <c r="K39" s="33">
        <v>13.4</v>
      </c>
      <c r="L39" s="33">
        <v>8.5</v>
      </c>
      <c r="M39" s="33">
        <v>5.3</v>
      </c>
      <c r="N39" s="33">
        <v>4.2</v>
      </c>
      <c r="R39" s="21"/>
      <c r="S39" s="20"/>
      <c r="T39" s="18"/>
    </row>
    <row r="40" spans="1:20" ht="18" customHeight="1">
      <c r="A40" s="18"/>
      <c r="B40" s="35" t="s">
        <v>21</v>
      </c>
      <c r="C40" s="36">
        <f>C39/3.6</f>
        <v>1.3055555555555556</v>
      </c>
      <c r="D40" s="36">
        <f t="shared" ref="D40:N40" si="2">D39/3.6</f>
        <v>2.0833333333333335</v>
      </c>
      <c r="E40" s="36">
        <f t="shared" si="2"/>
        <v>3.2222222222222219</v>
      </c>
      <c r="F40" s="36">
        <f t="shared" si="2"/>
        <v>4.3888888888888893</v>
      </c>
      <c r="G40" s="36">
        <f t="shared" si="2"/>
        <v>5.1388888888888884</v>
      </c>
      <c r="H40" s="36">
        <f t="shared" si="2"/>
        <v>5.6944444444444446</v>
      </c>
      <c r="I40" s="36">
        <f t="shared" si="2"/>
        <v>6.2777777777777777</v>
      </c>
      <c r="J40" s="36">
        <f t="shared" si="2"/>
        <v>5</v>
      </c>
      <c r="K40" s="36">
        <f t="shared" si="2"/>
        <v>3.7222222222222223</v>
      </c>
      <c r="L40" s="36">
        <f t="shared" si="2"/>
        <v>2.3611111111111112</v>
      </c>
      <c r="M40" s="36">
        <f t="shared" si="2"/>
        <v>1.4722222222222221</v>
      </c>
      <c r="N40" s="36">
        <f t="shared" si="2"/>
        <v>1.1666666666666667</v>
      </c>
      <c r="R40" s="21"/>
      <c r="S40" s="20"/>
      <c r="T40" s="18"/>
    </row>
    <row r="41" spans="1:20" ht="18" customHeight="1">
      <c r="A41" s="18"/>
      <c r="B41" s="37" t="s">
        <v>22</v>
      </c>
      <c r="C41" s="38"/>
      <c r="D41" s="38"/>
      <c r="E41" s="39"/>
      <c r="F41" s="38" t="s">
        <v>23</v>
      </c>
      <c r="G41" s="40">
        <f>(SUM(C39:N39)/12)*0.9</f>
        <v>11.295</v>
      </c>
      <c r="H41" s="41"/>
      <c r="I41" s="41" t="s">
        <v>31</v>
      </c>
      <c r="J41" s="40">
        <f>(SUM(C40:N40)/12)*0.9</f>
        <v>3.1375000000000002</v>
      </c>
      <c r="K41" s="42"/>
      <c r="L41" s="42"/>
      <c r="M41" s="42"/>
      <c r="N41" s="42"/>
      <c r="R41" s="21"/>
      <c r="S41" s="20"/>
      <c r="T41" s="18"/>
    </row>
    <row r="42" spans="1:20" ht="18" customHeight="1">
      <c r="A42" s="18"/>
      <c r="R42" s="21"/>
      <c r="S42" s="20"/>
      <c r="T42" s="18"/>
    </row>
    <row r="43" spans="1:20" ht="18" customHeight="1">
      <c r="A43" s="18"/>
      <c r="B43" s="43"/>
      <c r="C43" s="86"/>
      <c r="D43" s="23"/>
      <c r="E43" s="44"/>
      <c r="F43" s="45"/>
      <c r="G43" s="86"/>
      <c r="H43" s="46"/>
      <c r="I43" s="47"/>
      <c r="J43" s="48"/>
      <c r="K43" s="48"/>
      <c r="L43" s="49"/>
      <c r="M43" s="49"/>
      <c r="N43" s="49"/>
      <c r="O43" s="145" t="s">
        <v>135</v>
      </c>
      <c r="R43" s="21"/>
      <c r="S43" s="20"/>
      <c r="T43" s="18"/>
    </row>
    <row r="44" spans="1:20" ht="18" customHeight="1">
      <c r="A44" s="18"/>
      <c r="B44" s="25" t="s">
        <v>12</v>
      </c>
      <c r="C44" s="54" t="s">
        <v>26</v>
      </c>
      <c r="D44" s="55"/>
      <c r="E44" s="26" t="s">
        <v>14</v>
      </c>
      <c r="F44" s="27">
        <v>16</v>
      </c>
      <c r="G44" s="26" t="s">
        <v>15</v>
      </c>
      <c r="H44" s="27">
        <v>1668</v>
      </c>
      <c r="I44" s="28" t="s">
        <v>16</v>
      </c>
      <c r="J44" s="28"/>
      <c r="K44" s="28"/>
      <c r="L44" s="27">
        <v>9.1</v>
      </c>
      <c r="M44" s="29" t="s">
        <v>17</v>
      </c>
      <c r="N44" s="27">
        <v>166</v>
      </c>
      <c r="O44" s="145" t="s">
        <v>134</v>
      </c>
      <c r="R44" s="21"/>
      <c r="S44" s="20"/>
      <c r="T44" s="18"/>
    </row>
    <row r="45" spans="1:20" ht="18" customHeight="1">
      <c r="B45" s="25" t="s">
        <v>18</v>
      </c>
      <c r="C45" s="26">
        <v>1</v>
      </c>
      <c r="D45" s="26">
        <v>2</v>
      </c>
      <c r="E45" s="26">
        <v>3</v>
      </c>
      <c r="F45" s="26">
        <v>4</v>
      </c>
      <c r="G45" s="26">
        <v>5</v>
      </c>
      <c r="H45" s="26">
        <v>6</v>
      </c>
      <c r="I45" s="26">
        <v>7</v>
      </c>
      <c r="J45" s="26">
        <v>8</v>
      </c>
      <c r="K45" s="29">
        <v>9</v>
      </c>
      <c r="L45" s="29">
        <v>10</v>
      </c>
      <c r="M45" s="29">
        <v>11</v>
      </c>
      <c r="N45" s="29">
        <v>12</v>
      </c>
      <c r="R45" s="21"/>
      <c r="S45" s="20"/>
      <c r="T45" s="18"/>
    </row>
    <row r="46" spans="1:20" ht="18" customHeight="1">
      <c r="B46" s="30" t="s">
        <v>19</v>
      </c>
      <c r="C46" s="31">
        <v>31</v>
      </c>
      <c r="D46" s="31">
        <v>28</v>
      </c>
      <c r="E46" s="31">
        <v>31</v>
      </c>
      <c r="F46" s="32">
        <v>30</v>
      </c>
      <c r="G46" s="32">
        <v>31</v>
      </c>
      <c r="H46" s="32">
        <v>30</v>
      </c>
      <c r="I46" s="32">
        <v>31</v>
      </c>
      <c r="J46" s="32">
        <v>31</v>
      </c>
      <c r="K46" s="33">
        <v>30</v>
      </c>
      <c r="L46" s="33">
        <v>31</v>
      </c>
      <c r="M46" s="33">
        <v>30</v>
      </c>
      <c r="N46" s="33">
        <v>31</v>
      </c>
      <c r="R46" s="21"/>
      <c r="S46" s="20"/>
      <c r="T46" s="18"/>
    </row>
    <row r="47" spans="1:20" ht="18" customHeight="1">
      <c r="B47" s="34" t="s">
        <v>20</v>
      </c>
      <c r="C47" s="32">
        <v>5.3</v>
      </c>
      <c r="D47" s="32">
        <v>8</v>
      </c>
      <c r="E47" s="32">
        <v>12.1</v>
      </c>
      <c r="F47" s="32">
        <v>15.7</v>
      </c>
      <c r="G47" s="32">
        <v>18.2</v>
      </c>
      <c r="H47" s="32">
        <v>24.1</v>
      </c>
      <c r="I47" s="32">
        <v>26</v>
      </c>
      <c r="J47" s="32">
        <v>22</v>
      </c>
      <c r="K47" s="33">
        <v>17</v>
      </c>
      <c r="L47" s="33">
        <v>10.5</v>
      </c>
      <c r="M47" s="33">
        <v>5.5</v>
      </c>
      <c r="N47" s="33">
        <v>4.0999999999999996</v>
      </c>
      <c r="R47" s="21"/>
      <c r="S47" s="20"/>
      <c r="T47" s="18"/>
    </row>
    <row r="48" spans="1:20" ht="18" customHeight="1">
      <c r="B48" s="35" t="s">
        <v>21</v>
      </c>
      <c r="C48" s="36">
        <f>C47/3.6</f>
        <v>1.4722222222222221</v>
      </c>
      <c r="D48" s="36">
        <f t="shared" ref="D48:N48" si="3">D47/3.6</f>
        <v>2.2222222222222223</v>
      </c>
      <c r="E48" s="36">
        <f t="shared" si="3"/>
        <v>3.3611111111111107</v>
      </c>
      <c r="F48" s="36">
        <f t="shared" si="3"/>
        <v>4.3611111111111107</v>
      </c>
      <c r="G48" s="36">
        <f t="shared" si="3"/>
        <v>5.0555555555555554</v>
      </c>
      <c r="H48" s="36">
        <f t="shared" si="3"/>
        <v>6.6944444444444446</v>
      </c>
      <c r="I48" s="36">
        <f t="shared" si="3"/>
        <v>7.2222222222222223</v>
      </c>
      <c r="J48" s="36">
        <f t="shared" si="3"/>
        <v>6.1111111111111107</v>
      </c>
      <c r="K48" s="36">
        <f t="shared" si="3"/>
        <v>4.7222222222222223</v>
      </c>
      <c r="L48" s="36">
        <f t="shared" si="3"/>
        <v>2.9166666666666665</v>
      </c>
      <c r="M48" s="36">
        <f t="shared" si="3"/>
        <v>1.5277777777777777</v>
      </c>
      <c r="N48" s="36">
        <f t="shared" si="3"/>
        <v>1.1388888888888888</v>
      </c>
      <c r="R48" s="21"/>
      <c r="S48" s="20"/>
      <c r="T48" s="18"/>
    </row>
    <row r="49" spans="1:20" ht="18" customHeight="1">
      <c r="B49" s="37" t="s">
        <v>22</v>
      </c>
      <c r="C49" s="38"/>
      <c r="D49" s="38"/>
      <c r="E49" s="39"/>
      <c r="F49" s="38" t="s">
        <v>23</v>
      </c>
      <c r="G49" s="40">
        <f>(SUM(C47:N47)/12)*0.9</f>
        <v>12.637499999999999</v>
      </c>
      <c r="H49" s="41"/>
      <c r="I49" s="41" t="s">
        <v>31</v>
      </c>
      <c r="J49" s="40">
        <f>(SUM(C48:N48)/12)*0.9</f>
        <v>3.5104166666666661</v>
      </c>
      <c r="K49" s="42"/>
      <c r="L49" s="42"/>
      <c r="M49" s="42"/>
      <c r="N49" s="42"/>
      <c r="R49" s="19"/>
      <c r="S49" s="20"/>
      <c r="T49" s="18"/>
    </row>
    <row r="50" spans="1:20" ht="18" customHeight="1">
      <c r="B50" s="34" t="s">
        <v>22</v>
      </c>
      <c r="C50" s="152" t="s">
        <v>144</v>
      </c>
      <c r="D50" s="153">
        <f>(C48+D48+E48+F48+L48+M48+N48)/7</f>
        <v>2.4285714285714284</v>
      </c>
      <c r="F50" s="152" t="s">
        <v>145</v>
      </c>
      <c r="G50" s="153">
        <f>(G48+H48+I48+J48+K48)/5</f>
        <v>5.9611111111111104</v>
      </c>
      <c r="H50" s="152"/>
      <c r="I50" s="152" t="s">
        <v>146</v>
      </c>
      <c r="J50" s="153">
        <f>J49</f>
        <v>3.5104166666666661</v>
      </c>
      <c r="R50" s="18"/>
      <c r="S50" s="18"/>
      <c r="T50" s="18"/>
    </row>
    <row r="51" spans="1:20" ht="18" customHeight="1">
      <c r="A51" s="18"/>
      <c r="R51" s="18"/>
      <c r="S51" s="18"/>
      <c r="T51" s="18"/>
    </row>
    <row r="52" spans="1:20" ht="18" customHeight="1">
      <c r="A52" s="18"/>
      <c r="B52" s="25" t="s">
        <v>12</v>
      </c>
      <c r="C52" s="54" t="s">
        <v>27</v>
      </c>
      <c r="D52" s="55"/>
      <c r="E52" s="26" t="s">
        <v>14</v>
      </c>
      <c r="F52" s="27">
        <v>583</v>
      </c>
      <c r="G52" s="26" t="s">
        <v>15</v>
      </c>
      <c r="H52" s="27">
        <v>2485</v>
      </c>
      <c r="I52" s="28" t="s">
        <v>16</v>
      </c>
      <c r="J52" s="28"/>
      <c r="K52" s="28"/>
      <c r="L52" s="27">
        <v>6.3</v>
      </c>
      <c r="M52" s="29" t="s">
        <v>17</v>
      </c>
      <c r="N52" s="27">
        <v>183</v>
      </c>
      <c r="R52" s="18"/>
      <c r="S52" s="18"/>
      <c r="T52" s="18"/>
    </row>
    <row r="53" spans="1:20" ht="18" customHeight="1">
      <c r="A53" s="18"/>
      <c r="B53" s="25" t="s">
        <v>18</v>
      </c>
      <c r="C53" s="26">
        <v>1</v>
      </c>
      <c r="D53" s="26">
        <v>2</v>
      </c>
      <c r="E53" s="26">
        <v>3</v>
      </c>
      <c r="F53" s="26">
        <v>4</v>
      </c>
      <c r="G53" s="26">
        <v>5</v>
      </c>
      <c r="H53" s="26">
        <v>6</v>
      </c>
      <c r="I53" s="26">
        <v>7</v>
      </c>
      <c r="J53" s="26">
        <v>8</v>
      </c>
      <c r="K53" s="29">
        <v>9</v>
      </c>
      <c r="L53" s="29">
        <v>10</v>
      </c>
      <c r="M53" s="29">
        <v>11</v>
      </c>
      <c r="N53" s="29">
        <v>12</v>
      </c>
      <c r="R53" s="18"/>
      <c r="S53" s="18"/>
      <c r="T53" s="18"/>
    </row>
    <row r="54" spans="1:20" ht="18" customHeight="1">
      <c r="A54" s="18"/>
      <c r="B54" s="30" t="s">
        <v>19</v>
      </c>
      <c r="C54" s="31">
        <v>31</v>
      </c>
      <c r="D54" s="31">
        <v>28</v>
      </c>
      <c r="E54" s="31">
        <v>31</v>
      </c>
      <c r="F54" s="32">
        <v>30</v>
      </c>
      <c r="G54" s="32">
        <v>31</v>
      </c>
      <c r="H54" s="32">
        <v>30</v>
      </c>
      <c r="I54" s="32">
        <v>31</v>
      </c>
      <c r="J54" s="32">
        <v>31</v>
      </c>
      <c r="K54" s="33">
        <v>30</v>
      </c>
      <c r="L54" s="33">
        <v>31</v>
      </c>
      <c r="M54" s="33">
        <v>30</v>
      </c>
      <c r="N54" s="33">
        <v>31</v>
      </c>
      <c r="R54" s="18"/>
      <c r="S54" s="18"/>
      <c r="T54" s="18"/>
    </row>
    <row r="55" spans="1:20" ht="18" customHeight="1">
      <c r="A55" s="18"/>
      <c r="B55" s="34" t="s">
        <v>20</v>
      </c>
      <c r="C55" s="32">
        <v>5.3</v>
      </c>
      <c r="D55" s="32">
        <v>7.9</v>
      </c>
      <c r="E55" s="32">
        <v>12.1</v>
      </c>
      <c r="F55" s="32">
        <v>15.7</v>
      </c>
      <c r="G55" s="32">
        <v>18.2</v>
      </c>
      <c r="H55" s="32">
        <v>18.899999999999999</v>
      </c>
      <c r="I55" s="32">
        <v>21</v>
      </c>
      <c r="J55" s="32">
        <v>17.5</v>
      </c>
      <c r="K55" s="33">
        <v>13.2</v>
      </c>
      <c r="L55" s="33">
        <v>8.6999999999999993</v>
      </c>
      <c r="M55" s="33">
        <v>6.1</v>
      </c>
      <c r="N55" s="33">
        <v>4.8</v>
      </c>
      <c r="R55" s="18"/>
      <c r="S55" s="18"/>
      <c r="T55" s="18"/>
    </row>
    <row r="56" spans="1:20" ht="18" customHeight="1">
      <c r="A56" s="18"/>
      <c r="B56" s="35" t="s">
        <v>21</v>
      </c>
      <c r="C56" s="36">
        <f>C55/3.6</f>
        <v>1.4722222222222221</v>
      </c>
      <c r="D56" s="36">
        <f t="shared" ref="D56:N56" si="4">D55/3.6</f>
        <v>2.1944444444444446</v>
      </c>
      <c r="E56" s="36">
        <f t="shared" si="4"/>
        <v>3.3611111111111107</v>
      </c>
      <c r="F56" s="36">
        <f t="shared" si="4"/>
        <v>4.3611111111111107</v>
      </c>
      <c r="G56" s="36">
        <f t="shared" si="4"/>
        <v>5.0555555555555554</v>
      </c>
      <c r="H56" s="36">
        <f t="shared" si="4"/>
        <v>5.2499999999999991</v>
      </c>
      <c r="I56" s="36">
        <f t="shared" si="4"/>
        <v>5.833333333333333</v>
      </c>
      <c r="J56" s="36">
        <f t="shared" si="4"/>
        <v>4.8611111111111107</v>
      </c>
      <c r="K56" s="36">
        <f t="shared" si="4"/>
        <v>3.6666666666666665</v>
      </c>
      <c r="L56" s="36">
        <f t="shared" si="4"/>
        <v>2.4166666666666665</v>
      </c>
      <c r="M56" s="36">
        <f t="shared" si="4"/>
        <v>1.6944444444444442</v>
      </c>
      <c r="N56" s="36">
        <f t="shared" si="4"/>
        <v>1.3333333333333333</v>
      </c>
      <c r="R56" s="18"/>
    </row>
    <row r="57" spans="1:20" ht="18" customHeight="1">
      <c r="A57" s="18"/>
      <c r="B57" s="37" t="s">
        <v>22</v>
      </c>
      <c r="C57" s="38"/>
      <c r="D57" s="38"/>
      <c r="E57" s="39"/>
      <c r="F57" s="38" t="s">
        <v>23</v>
      </c>
      <c r="G57" s="40">
        <f>(SUM(C55:N55)/12)*0.9</f>
        <v>11.204999999999998</v>
      </c>
      <c r="H57" s="41"/>
      <c r="I57" s="41" t="s">
        <v>31</v>
      </c>
      <c r="J57" s="40">
        <f>(SUM(C56:N56)/12)*0.9</f>
        <v>3.1124999999999994</v>
      </c>
      <c r="K57" s="42"/>
      <c r="L57" s="42"/>
      <c r="M57" s="42"/>
      <c r="N57" s="42"/>
      <c r="R57" s="18"/>
    </row>
    <row r="58" spans="1:20" ht="18" customHeight="1">
      <c r="A58" s="18"/>
      <c r="R58" s="18"/>
    </row>
    <row r="59" spans="1:20" ht="18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R59" s="18"/>
    </row>
    <row r="60" spans="1:20" ht="18" customHeight="1">
      <c r="A60" s="18"/>
      <c r="B60" s="56"/>
      <c r="C60" s="88"/>
      <c r="D60" s="88"/>
      <c r="E60" s="50"/>
      <c r="F60" s="87"/>
      <c r="G60" s="50"/>
      <c r="H60" s="87"/>
      <c r="I60" s="70"/>
      <c r="J60" s="70"/>
      <c r="K60" s="70"/>
      <c r="L60" s="87"/>
      <c r="M60" s="50"/>
      <c r="N60" s="87"/>
      <c r="R60" s="18"/>
    </row>
    <row r="61" spans="1:20" ht="18" customHeight="1">
      <c r="A61" s="18"/>
      <c r="B61" s="56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R61" s="18"/>
    </row>
    <row r="62" spans="1:20" ht="18" customHeight="1">
      <c r="A62" s="18"/>
      <c r="B62" s="71"/>
      <c r="C62" s="72"/>
      <c r="D62" s="72"/>
      <c r="E62" s="72"/>
      <c r="F62" s="50"/>
      <c r="G62" s="50"/>
      <c r="H62" s="50"/>
      <c r="I62" s="50"/>
      <c r="J62" s="50"/>
      <c r="K62" s="50"/>
      <c r="L62" s="50"/>
      <c r="M62" s="50"/>
      <c r="N62" s="50"/>
      <c r="R62" s="18"/>
    </row>
    <row r="63" spans="1:20" ht="18" customHeight="1">
      <c r="A63" s="18"/>
      <c r="B63" s="56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R63" s="18"/>
    </row>
    <row r="64" spans="1:20" ht="18" customHeight="1">
      <c r="A64" s="18"/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R64" s="18"/>
    </row>
    <row r="65" spans="1:18" ht="18" customHeight="1">
      <c r="A65" s="18"/>
      <c r="B65" s="56"/>
      <c r="C65" s="5"/>
      <c r="D65" s="5"/>
      <c r="E65" s="57"/>
      <c r="F65" s="5"/>
      <c r="G65" s="60"/>
      <c r="H65" s="50"/>
      <c r="I65" s="50"/>
      <c r="J65" s="60"/>
      <c r="K65" s="50"/>
      <c r="L65" s="50"/>
      <c r="M65" s="50"/>
      <c r="N65" s="50"/>
      <c r="R65" s="18"/>
    </row>
    <row r="66" spans="1:18" ht="18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R66" s="18"/>
    </row>
    <row r="67" spans="1:18" ht="18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R67" s="18"/>
    </row>
    <row r="68" spans="1:18" ht="18" customHeight="1">
      <c r="A68" s="18"/>
      <c r="B68" s="56"/>
      <c r="C68" s="143"/>
      <c r="D68" s="143"/>
      <c r="E68" s="50"/>
      <c r="F68" s="87"/>
      <c r="G68" s="50"/>
      <c r="H68" s="87"/>
      <c r="I68" s="70"/>
      <c r="J68" s="70"/>
      <c r="K68" s="70"/>
      <c r="L68" s="87"/>
      <c r="M68" s="50"/>
      <c r="N68" s="87"/>
      <c r="R68" s="18"/>
    </row>
    <row r="69" spans="1:18" ht="18" customHeight="1">
      <c r="A69" s="18"/>
      <c r="B69" s="56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R69" s="18"/>
    </row>
    <row r="70" spans="1:18" ht="18" customHeight="1">
      <c r="A70" s="18"/>
      <c r="B70" s="71"/>
      <c r="C70" s="72"/>
      <c r="D70" s="72"/>
      <c r="E70" s="72"/>
      <c r="F70" s="50"/>
      <c r="G70" s="50"/>
      <c r="H70" s="50"/>
      <c r="I70" s="50"/>
      <c r="J70" s="50"/>
      <c r="K70" s="50"/>
      <c r="L70" s="50"/>
      <c r="M70" s="50"/>
      <c r="N70" s="50"/>
      <c r="R70" s="18"/>
    </row>
    <row r="71" spans="1:18" ht="18" customHeight="1">
      <c r="A71" s="18"/>
      <c r="B71" s="56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R71" s="18"/>
    </row>
    <row r="72" spans="1:18" ht="18" customHeight="1">
      <c r="A72" s="18"/>
      <c r="B72" s="73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R72" s="18"/>
    </row>
    <row r="73" spans="1:18" ht="18" customHeight="1">
      <c r="A73" s="18"/>
      <c r="B73" s="56"/>
      <c r="C73" s="5"/>
      <c r="D73" s="5"/>
      <c r="E73" s="57"/>
      <c r="F73" s="5"/>
      <c r="G73" s="60"/>
      <c r="H73" s="50"/>
      <c r="I73" s="50"/>
      <c r="J73" s="60"/>
      <c r="K73" s="50"/>
      <c r="L73" s="50"/>
      <c r="M73" s="50"/>
      <c r="N73" s="50"/>
      <c r="R73" s="18"/>
    </row>
    <row r="74" spans="1:18" ht="18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R74" s="18"/>
    </row>
    <row r="75" spans="1:18" ht="18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R75" s="18"/>
    </row>
    <row r="76" spans="1:18" ht="18" customHeight="1">
      <c r="A76" s="18"/>
      <c r="B76" s="56"/>
      <c r="C76" s="143"/>
      <c r="D76" s="143"/>
      <c r="E76" s="50"/>
      <c r="F76" s="87"/>
      <c r="G76" s="50"/>
      <c r="H76" s="87"/>
      <c r="I76" s="70"/>
      <c r="J76" s="70"/>
      <c r="K76" s="70"/>
      <c r="L76" s="87"/>
      <c r="M76" s="50"/>
      <c r="N76" s="87"/>
      <c r="R76" s="18"/>
    </row>
    <row r="77" spans="1:18" ht="18" customHeight="1">
      <c r="A77" s="18"/>
      <c r="B77" s="56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R77" s="18"/>
    </row>
    <row r="78" spans="1:18" ht="18" customHeight="1">
      <c r="A78" s="18"/>
      <c r="B78" s="71"/>
      <c r="C78" s="72"/>
      <c r="D78" s="72"/>
      <c r="E78" s="72"/>
      <c r="F78" s="50"/>
      <c r="G78" s="50"/>
      <c r="H78" s="50"/>
      <c r="I78" s="50"/>
      <c r="J78" s="50"/>
      <c r="K78" s="50"/>
      <c r="L78" s="50"/>
      <c r="M78" s="50"/>
      <c r="N78" s="50"/>
      <c r="O78" s="52"/>
      <c r="R78" s="18"/>
    </row>
    <row r="79" spans="1:18" ht="18" customHeight="1">
      <c r="A79" s="18"/>
      <c r="B79" s="56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3"/>
      <c r="R79" s="18"/>
    </row>
    <row r="80" spans="1:18" ht="18" customHeight="1">
      <c r="A80" s="18"/>
      <c r="B80" s="73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18"/>
      <c r="Q80" s="18"/>
      <c r="R80" s="18"/>
    </row>
    <row r="81" spans="1:18" ht="18" customHeight="1">
      <c r="A81" s="18"/>
      <c r="B81" s="56"/>
      <c r="C81" s="5"/>
      <c r="D81" s="5"/>
      <c r="E81" s="57"/>
      <c r="F81" s="5"/>
      <c r="G81" s="60"/>
      <c r="H81" s="50"/>
      <c r="I81" s="144"/>
      <c r="J81" s="60"/>
      <c r="K81" s="50"/>
      <c r="L81" s="50"/>
      <c r="M81" s="50"/>
      <c r="N81" s="50"/>
      <c r="O81" s="22"/>
      <c r="Q81" s="18"/>
      <c r="R81" s="18"/>
    </row>
    <row r="82" spans="1:18" ht="18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</sheetData>
  <sheetProtection password="F3B8" sheet="1" objects="1" scenarios="1" selectLockedCells="1"/>
  <mergeCells count="4">
    <mergeCell ref="U27:V27"/>
    <mergeCell ref="C28:D28"/>
    <mergeCell ref="F6:N6"/>
    <mergeCell ref="C20:D20"/>
  </mergeCells>
  <pageMargins left="0.7" right="0.7" top="0.75" bottom="0.75" header="0.3" footer="0.3"/>
  <pageSetup paperSize="9" scale="36" orientation="portrait" horizontalDpi="0" verticalDpi="0" r:id="rId1"/>
  <colBreaks count="1" manualBreakCount="1">
    <brk id="2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3"/>
  <sheetViews>
    <sheetView view="pageBreakPreview" topLeftCell="A48" zoomScale="60" zoomScaleNormal="90" workbookViewId="0">
      <selection activeCell="O9" sqref="O9"/>
    </sheetView>
  </sheetViews>
  <sheetFormatPr defaultRowHeight="15"/>
  <cols>
    <col min="2" max="2" width="20.7109375" customWidth="1"/>
    <col min="3" max="3" width="9.140625" customWidth="1"/>
  </cols>
  <sheetData>
    <row r="1" spans="1:15" ht="16.5">
      <c r="A1" s="1"/>
      <c r="B1" s="56"/>
      <c r="C1" s="88"/>
      <c r="D1" s="88"/>
      <c r="E1" s="50"/>
      <c r="F1" s="87"/>
      <c r="G1" s="50"/>
      <c r="H1" s="87"/>
      <c r="I1" s="70"/>
      <c r="J1" s="70"/>
      <c r="K1" s="70"/>
      <c r="L1" s="87"/>
      <c r="M1" s="50"/>
      <c r="N1" s="87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>
      <c r="A3" s="1"/>
      <c r="B3" s="25" t="s">
        <v>12</v>
      </c>
      <c r="C3" s="51" t="s">
        <v>110</v>
      </c>
      <c r="D3" s="51"/>
      <c r="E3" s="26" t="s">
        <v>14</v>
      </c>
      <c r="F3" s="27"/>
      <c r="G3" s="26" t="s">
        <v>15</v>
      </c>
      <c r="H3" s="27"/>
      <c r="I3" s="28" t="s">
        <v>16</v>
      </c>
      <c r="J3" s="28"/>
      <c r="K3" s="28"/>
      <c r="L3" s="27"/>
      <c r="M3" s="29" t="s">
        <v>17</v>
      </c>
      <c r="N3" s="27"/>
      <c r="O3" s="1"/>
    </row>
    <row r="4" spans="1:15" ht="16.5">
      <c r="A4" s="1"/>
      <c r="B4" s="25" t="s">
        <v>18</v>
      </c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9">
        <v>9</v>
      </c>
      <c r="L4" s="29">
        <v>10</v>
      </c>
      <c r="M4" s="29">
        <v>11</v>
      </c>
      <c r="N4" s="29">
        <v>12</v>
      </c>
      <c r="O4" s="1"/>
    </row>
    <row r="5" spans="1:15" ht="16.5">
      <c r="A5" s="1"/>
      <c r="B5" s="30" t="s">
        <v>19</v>
      </c>
      <c r="C5" s="31">
        <v>31</v>
      </c>
      <c r="D5" s="31">
        <v>28</v>
      </c>
      <c r="E5" s="31">
        <v>31</v>
      </c>
      <c r="F5" s="32">
        <v>30</v>
      </c>
      <c r="G5" s="32">
        <v>31</v>
      </c>
      <c r="H5" s="32">
        <v>30</v>
      </c>
      <c r="I5" s="32">
        <v>31</v>
      </c>
      <c r="J5" s="32">
        <v>31</v>
      </c>
      <c r="K5" s="33">
        <v>30</v>
      </c>
      <c r="L5" s="33">
        <v>31</v>
      </c>
      <c r="M5" s="33">
        <v>30</v>
      </c>
      <c r="N5" s="33">
        <v>31</v>
      </c>
      <c r="O5" s="1"/>
    </row>
    <row r="6" spans="1:15" ht="16.5">
      <c r="A6" s="1"/>
      <c r="B6" s="34" t="s">
        <v>20</v>
      </c>
      <c r="C6" s="32"/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1"/>
    </row>
    <row r="7" spans="1:15" ht="16.5">
      <c r="A7" s="1"/>
      <c r="B7" s="35" t="s">
        <v>21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"/>
    </row>
    <row r="8" spans="1:15" ht="16.5">
      <c r="A8" s="1"/>
      <c r="B8" s="37" t="s">
        <v>22</v>
      </c>
      <c r="C8" s="38"/>
      <c r="D8" s="38"/>
      <c r="E8" s="39"/>
      <c r="F8" s="38" t="s">
        <v>23</v>
      </c>
      <c r="G8" s="40">
        <f>(SUM(C6:N6)/12)*0.9</f>
        <v>0</v>
      </c>
      <c r="H8" s="41"/>
      <c r="I8" s="41" t="s">
        <v>24</v>
      </c>
      <c r="J8" s="40">
        <f>(SUM(C7:N7)/12)*0.9</f>
        <v>0</v>
      </c>
      <c r="K8" s="42"/>
      <c r="L8" s="42"/>
      <c r="M8" s="42"/>
      <c r="N8" s="42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6.5">
      <c r="A11" s="1"/>
      <c r="B11" s="25" t="s">
        <v>12</v>
      </c>
      <c r="C11" s="51" t="s">
        <v>111</v>
      </c>
      <c r="D11" s="51"/>
      <c r="E11" s="26" t="s">
        <v>14</v>
      </c>
      <c r="F11" s="27"/>
      <c r="G11" s="26" t="s">
        <v>15</v>
      </c>
      <c r="H11" s="27"/>
      <c r="I11" s="28" t="s">
        <v>16</v>
      </c>
      <c r="J11" s="28"/>
      <c r="K11" s="28"/>
      <c r="L11" s="27"/>
      <c r="M11" s="29" t="s">
        <v>17</v>
      </c>
      <c r="N11" s="27"/>
      <c r="O11" s="1"/>
    </row>
    <row r="12" spans="1:15" ht="16.5">
      <c r="A12" s="1"/>
      <c r="B12" s="25" t="s">
        <v>18</v>
      </c>
      <c r="C12" s="26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9">
        <v>9</v>
      </c>
      <c r="L12" s="29">
        <v>10</v>
      </c>
      <c r="M12" s="29">
        <v>11</v>
      </c>
      <c r="N12" s="29">
        <v>12</v>
      </c>
      <c r="O12" s="1"/>
    </row>
    <row r="13" spans="1:15" ht="16.5">
      <c r="A13" s="1"/>
      <c r="B13" s="30" t="s">
        <v>19</v>
      </c>
      <c r="C13" s="31">
        <v>31</v>
      </c>
      <c r="D13" s="31">
        <v>28</v>
      </c>
      <c r="E13" s="31">
        <v>31</v>
      </c>
      <c r="F13" s="32">
        <v>30</v>
      </c>
      <c r="G13" s="32">
        <v>31</v>
      </c>
      <c r="H13" s="32">
        <v>30</v>
      </c>
      <c r="I13" s="32">
        <v>31</v>
      </c>
      <c r="J13" s="32">
        <v>31</v>
      </c>
      <c r="K13" s="33">
        <v>30</v>
      </c>
      <c r="L13" s="33">
        <v>31</v>
      </c>
      <c r="M13" s="33">
        <v>30</v>
      </c>
      <c r="N13" s="33">
        <v>31</v>
      </c>
      <c r="O13" s="1"/>
    </row>
    <row r="14" spans="1:15" ht="16.5">
      <c r="A14" s="1"/>
      <c r="B14" s="34" t="s">
        <v>20</v>
      </c>
      <c r="C14" s="32"/>
      <c r="D14" s="32"/>
      <c r="E14" s="32"/>
      <c r="F14" s="32"/>
      <c r="G14" s="32"/>
      <c r="H14" s="32"/>
      <c r="I14" s="32"/>
      <c r="J14" s="32"/>
      <c r="K14" s="33"/>
      <c r="L14" s="33"/>
      <c r="M14" s="33"/>
      <c r="N14" s="33"/>
      <c r="O14" s="1"/>
    </row>
    <row r="15" spans="1:15" ht="16.5">
      <c r="A15" s="1"/>
      <c r="B15" s="35" t="s">
        <v>21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"/>
    </row>
    <row r="16" spans="1:15" ht="16.5">
      <c r="A16" s="1"/>
      <c r="B16" s="37" t="s">
        <v>22</v>
      </c>
      <c r="C16" s="38"/>
      <c r="D16" s="38"/>
      <c r="E16" s="39"/>
      <c r="F16" s="38" t="s">
        <v>23</v>
      </c>
      <c r="G16" s="40">
        <f>(SUM(C14:N14)/12)*0.9</f>
        <v>0</v>
      </c>
      <c r="H16" s="41"/>
      <c r="I16" s="41" t="s">
        <v>24</v>
      </c>
      <c r="J16" s="40">
        <f>(SUM(C15:N15)/12)*0.9</f>
        <v>0</v>
      </c>
      <c r="K16" s="42"/>
      <c r="L16" s="42"/>
      <c r="M16" s="42"/>
      <c r="N16" s="42"/>
      <c r="O16" s="1"/>
    </row>
    <row r="17" spans="1:15">
      <c r="A17" s="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1"/>
    </row>
    <row r="18" spans="1:15">
      <c r="A18" s="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1"/>
    </row>
    <row r="19" spans="1:15" ht="16.5">
      <c r="A19" s="1"/>
      <c r="B19" s="25" t="s">
        <v>12</v>
      </c>
      <c r="C19" s="51" t="s">
        <v>112</v>
      </c>
      <c r="D19" s="51"/>
      <c r="E19" s="26" t="s">
        <v>14</v>
      </c>
      <c r="F19" s="27"/>
      <c r="G19" s="26" t="s">
        <v>15</v>
      </c>
      <c r="H19" s="27"/>
      <c r="I19" s="28" t="s">
        <v>16</v>
      </c>
      <c r="J19" s="28"/>
      <c r="K19" s="28"/>
      <c r="L19" s="27"/>
      <c r="M19" s="29" t="s">
        <v>17</v>
      </c>
      <c r="N19" s="27"/>
      <c r="O19" s="1"/>
    </row>
    <row r="20" spans="1:15" ht="16.5">
      <c r="A20" s="1"/>
      <c r="B20" s="25" t="s">
        <v>18</v>
      </c>
      <c r="C20" s="26">
        <v>1</v>
      </c>
      <c r="D20" s="26">
        <v>2</v>
      </c>
      <c r="E20" s="26">
        <v>3</v>
      </c>
      <c r="F20" s="26">
        <v>4</v>
      </c>
      <c r="G20" s="26">
        <v>5</v>
      </c>
      <c r="H20" s="26">
        <v>6</v>
      </c>
      <c r="I20" s="26">
        <v>7</v>
      </c>
      <c r="J20" s="26">
        <v>8</v>
      </c>
      <c r="K20" s="29">
        <v>9</v>
      </c>
      <c r="L20" s="29">
        <v>10</v>
      </c>
      <c r="M20" s="29">
        <v>11</v>
      </c>
      <c r="N20" s="29">
        <v>12</v>
      </c>
      <c r="O20" s="1"/>
    </row>
    <row r="21" spans="1:15" ht="16.5">
      <c r="A21" s="1"/>
      <c r="B21" s="30" t="s">
        <v>19</v>
      </c>
      <c r="C21" s="31">
        <v>31</v>
      </c>
      <c r="D21" s="31">
        <v>28</v>
      </c>
      <c r="E21" s="31">
        <v>31</v>
      </c>
      <c r="F21" s="32">
        <v>30</v>
      </c>
      <c r="G21" s="32">
        <v>31</v>
      </c>
      <c r="H21" s="32">
        <v>30</v>
      </c>
      <c r="I21" s="32">
        <v>31</v>
      </c>
      <c r="J21" s="32">
        <v>31</v>
      </c>
      <c r="K21" s="33">
        <v>30</v>
      </c>
      <c r="L21" s="33">
        <v>31</v>
      </c>
      <c r="M21" s="33">
        <v>30</v>
      </c>
      <c r="N21" s="33">
        <v>31</v>
      </c>
      <c r="O21" s="1"/>
    </row>
    <row r="22" spans="1:15" ht="16.5">
      <c r="A22" s="1"/>
      <c r="B22" s="34" t="s">
        <v>20</v>
      </c>
      <c r="C22" s="32"/>
      <c r="D22" s="32"/>
      <c r="E22" s="32"/>
      <c r="F22" s="32"/>
      <c r="G22" s="32"/>
      <c r="H22" s="32"/>
      <c r="I22" s="32"/>
      <c r="J22" s="32"/>
      <c r="K22" s="33"/>
      <c r="L22" s="33"/>
      <c r="M22" s="33"/>
      <c r="N22" s="33"/>
      <c r="O22" s="1"/>
    </row>
    <row r="23" spans="1:15" ht="16.5">
      <c r="A23" s="1"/>
      <c r="B23" s="35" t="s">
        <v>21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1"/>
    </row>
    <row r="24" spans="1:15" ht="16.5">
      <c r="A24" s="1"/>
      <c r="B24" s="37" t="s">
        <v>22</v>
      </c>
      <c r="C24" s="38"/>
      <c r="D24" s="38"/>
      <c r="E24" s="39"/>
      <c r="F24" s="38" t="s">
        <v>23</v>
      </c>
      <c r="G24" s="40">
        <f>(SUM(C22:N22)/12)*0.9</f>
        <v>0</v>
      </c>
      <c r="H24" s="41"/>
      <c r="I24" s="41" t="s">
        <v>24</v>
      </c>
      <c r="J24" s="40">
        <f>(SUM(C23:N23)/12)*0.9</f>
        <v>0</v>
      </c>
      <c r="K24" s="42"/>
      <c r="L24" s="42"/>
      <c r="M24" s="42"/>
      <c r="N24" s="42"/>
      <c r="O24" s="1"/>
    </row>
    <row r="25" spans="1:15">
      <c r="A25" s="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6.5">
      <c r="A27" s="1"/>
      <c r="B27" s="25" t="s">
        <v>12</v>
      </c>
      <c r="C27" s="51" t="s">
        <v>113</v>
      </c>
      <c r="D27" s="51"/>
      <c r="E27" s="26" t="s">
        <v>14</v>
      </c>
      <c r="F27" s="27"/>
      <c r="G27" s="26" t="s">
        <v>15</v>
      </c>
      <c r="H27" s="27"/>
      <c r="I27" s="28" t="s">
        <v>16</v>
      </c>
      <c r="J27" s="28"/>
      <c r="K27" s="28"/>
      <c r="L27" s="27"/>
      <c r="M27" s="29" t="s">
        <v>17</v>
      </c>
      <c r="N27" s="27"/>
      <c r="O27" s="1"/>
    </row>
    <row r="28" spans="1:15" ht="16.5">
      <c r="A28" s="1"/>
      <c r="B28" s="25" t="s">
        <v>18</v>
      </c>
      <c r="C28" s="26">
        <v>1</v>
      </c>
      <c r="D28" s="26">
        <v>2</v>
      </c>
      <c r="E28" s="26">
        <v>3</v>
      </c>
      <c r="F28" s="26">
        <v>4</v>
      </c>
      <c r="G28" s="26">
        <v>5</v>
      </c>
      <c r="H28" s="26">
        <v>6</v>
      </c>
      <c r="I28" s="26">
        <v>7</v>
      </c>
      <c r="J28" s="26">
        <v>8</v>
      </c>
      <c r="K28" s="29">
        <v>9</v>
      </c>
      <c r="L28" s="29">
        <v>10</v>
      </c>
      <c r="M28" s="29">
        <v>11</v>
      </c>
      <c r="N28" s="29">
        <v>12</v>
      </c>
      <c r="O28" s="1"/>
    </row>
    <row r="29" spans="1:15" ht="16.5">
      <c r="A29" s="1"/>
      <c r="B29" s="30" t="s">
        <v>19</v>
      </c>
      <c r="C29" s="31">
        <v>31</v>
      </c>
      <c r="D29" s="31">
        <v>28</v>
      </c>
      <c r="E29" s="31">
        <v>31</v>
      </c>
      <c r="F29" s="32">
        <v>30</v>
      </c>
      <c r="G29" s="32">
        <v>31</v>
      </c>
      <c r="H29" s="32">
        <v>30</v>
      </c>
      <c r="I29" s="32">
        <v>31</v>
      </c>
      <c r="J29" s="32">
        <v>31</v>
      </c>
      <c r="K29" s="33">
        <v>30</v>
      </c>
      <c r="L29" s="33">
        <v>31</v>
      </c>
      <c r="M29" s="33">
        <v>30</v>
      </c>
      <c r="N29" s="33">
        <v>31</v>
      </c>
      <c r="O29" s="1"/>
    </row>
    <row r="30" spans="1:15" ht="16.5">
      <c r="A30" s="1"/>
      <c r="B30" s="34" t="s">
        <v>20</v>
      </c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3"/>
      <c r="N30" s="33"/>
      <c r="O30" s="1"/>
    </row>
    <row r="31" spans="1:15" ht="16.5">
      <c r="A31" s="1"/>
      <c r="B31" s="35" t="s">
        <v>21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1"/>
    </row>
    <row r="32" spans="1:15" ht="16.5">
      <c r="A32" s="1"/>
      <c r="B32" s="37" t="s">
        <v>22</v>
      </c>
      <c r="C32" s="38"/>
      <c r="D32" s="38"/>
      <c r="E32" s="39"/>
      <c r="F32" s="38" t="s">
        <v>23</v>
      </c>
      <c r="G32" s="40">
        <f>(SUM(C30:N30)/12)*0.9</f>
        <v>0</v>
      </c>
      <c r="H32" s="41"/>
      <c r="I32" s="41" t="s">
        <v>24</v>
      </c>
      <c r="J32" s="40">
        <f>(SUM(C31:N31)/12)*0.9</f>
        <v>0</v>
      </c>
      <c r="K32" s="42"/>
      <c r="L32" s="42"/>
      <c r="M32" s="42"/>
      <c r="N32" s="42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6.5">
      <c r="A35" s="1"/>
      <c r="B35" s="25" t="s">
        <v>12</v>
      </c>
      <c r="C35" s="51" t="s">
        <v>114</v>
      </c>
      <c r="D35" s="51"/>
      <c r="E35" s="26" t="s">
        <v>14</v>
      </c>
      <c r="F35" s="27"/>
      <c r="G35" s="26" t="s">
        <v>15</v>
      </c>
      <c r="H35" s="27"/>
      <c r="I35" s="28" t="s">
        <v>16</v>
      </c>
      <c r="J35" s="28"/>
      <c r="K35" s="28"/>
      <c r="L35" s="27"/>
      <c r="M35" s="29" t="s">
        <v>17</v>
      </c>
      <c r="N35" s="27"/>
      <c r="O35" s="1"/>
    </row>
    <row r="36" spans="1:15" ht="16.5">
      <c r="A36" s="1"/>
      <c r="B36" s="25" t="s">
        <v>18</v>
      </c>
      <c r="C36" s="26">
        <v>1</v>
      </c>
      <c r="D36" s="26">
        <v>2</v>
      </c>
      <c r="E36" s="26">
        <v>3</v>
      </c>
      <c r="F36" s="26">
        <v>4</v>
      </c>
      <c r="G36" s="26">
        <v>5</v>
      </c>
      <c r="H36" s="26">
        <v>6</v>
      </c>
      <c r="I36" s="26">
        <v>7</v>
      </c>
      <c r="J36" s="26">
        <v>8</v>
      </c>
      <c r="K36" s="29">
        <v>9</v>
      </c>
      <c r="L36" s="29">
        <v>10</v>
      </c>
      <c r="M36" s="29">
        <v>11</v>
      </c>
      <c r="N36" s="29">
        <v>12</v>
      </c>
      <c r="O36" s="1"/>
    </row>
    <row r="37" spans="1:15" ht="16.5">
      <c r="A37" s="1"/>
      <c r="B37" s="30" t="s">
        <v>19</v>
      </c>
      <c r="C37" s="31">
        <v>31</v>
      </c>
      <c r="D37" s="31">
        <v>28</v>
      </c>
      <c r="E37" s="31">
        <v>31</v>
      </c>
      <c r="F37" s="32">
        <v>30</v>
      </c>
      <c r="G37" s="32">
        <v>31</v>
      </c>
      <c r="H37" s="32">
        <v>30</v>
      </c>
      <c r="I37" s="32">
        <v>31</v>
      </c>
      <c r="J37" s="32">
        <v>31</v>
      </c>
      <c r="K37" s="33">
        <v>30</v>
      </c>
      <c r="L37" s="33">
        <v>31</v>
      </c>
      <c r="M37" s="33">
        <v>30</v>
      </c>
      <c r="N37" s="33">
        <v>31</v>
      </c>
      <c r="O37" s="1"/>
    </row>
    <row r="38" spans="1:15" ht="16.5">
      <c r="A38" s="1"/>
      <c r="B38" s="34" t="s">
        <v>20</v>
      </c>
      <c r="C38" s="32"/>
      <c r="D38" s="32"/>
      <c r="E38" s="32"/>
      <c r="F38" s="32"/>
      <c r="G38" s="32"/>
      <c r="H38" s="32"/>
      <c r="I38" s="32"/>
      <c r="J38" s="32"/>
      <c r="K38" s="33"/>
      <c r="L38" s="33"/>
      <c r="M38" s="33"/>
      <c r="N38" s="33"/>
      <c r="O38" s="1"/>
    </row>
    <row r="39" spans="1:15" ht="16.5">
      <c r="A39" s="1"/>
      <c r="B39" s="35" t="s">
        <v>21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1"/>
    </row>
    <row r="40" spans="1:15" ht="16.5">
      <c r="A40" s="1"/>
      <c r="B40" s="37" t="s">
        <v>22</v>
      </c>
      <c r="C40" s="38"/>
      <c r="D40" s="38"/>
      <c r="E40" s="39"/>
      <c r="F40" s="38" t="s">
        <v>23</v>
      </c>
      <c r="G40" s="40">
        <f>(SUM(C38:N38)/12)*0.9</f>
        <v>0</v>
      </c>
      <c r="H40" s="41"/>
      <c r="I40" s="41" t="s">
        <v>24</v>
      </c>
      <c r="J40" s="40">
        <f>(SUM(C39:N39)/12)*0.9</f>
        <v>0</v>
      </c>
      <c r="K40" s="42"/>
      <c r="L40" s="42"/>
      <c r="M40" s="42"/>
      <c r="N40" s="42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1"/>
    </row>
    <row r="43" spans="1:15" ht="16.5">
      <c r="A43" s="1"/>
      <c r="B43" s="25" t="s">
        <v>12</v>
      </c>
      <c r="C43" s="51" t="s">
        <v>115</v>
      </c>
      <c r="D43" s="51"/>
      <c r="E43" s="26" t="s">
        <v>14</v>
      </c>
      <c r="F43" s="27"/>
      <c r="G43" s="26" t="s">
        <v>15</v>
      </c>
      <c r="H43" s="27"/>
      <c r="I43" s="28" t="s">
        <v>16</v>
      </c>
      <c r="J43" s="28"/>
      <c r="K43" s="28"/>
      <c r="L43" s="27"/>
      <c r="M43" s="29" t="s">
        <v>17</v>
      </c>
      <c r="N43" s="27"/>
      <c r="O43" s="1"/>
    </row>
    <row r="44" spans="1:15" ht="16.5">
      <c r="A44" s="1"/>
      <c r="B44" s="25" t="s">
        <v>18</v>
      </c>
      <c r="C44" s="26">
        <v>1</v>
      </c>
      <c r="D44" s="26">
        <v>2</v>
      </c>
      <c r="E44" s="26">
        <v>3</v>
      </c>
      <c r="F44" s="26">
        <v>4</v>
      </c>
      <c r="G44" s="26">
        <v>5</v>
      </c>
      <c r="H44" s="26">
        <v>6</v>
      </c>
      <c r="I44" s="26">
        <v>7</v>
      </c>
      <c r="J44" s="26">
        <v>8</v>
      </c>
      <c r="K44" s="29">
        <v>9</v>
      </c>
      <c r="L44" s="29">
        <v>10</v>
      </c>
      <c r="M44" s="29">
        <v>11</v>
      </c>
      <c r="N44" s="29">
        <v>12</v>
      </c>
      <c r="O44" s="1"/>
    </row>
    <row r="45" spans="1:15" ht="16.5">
      <c r="A45" s="1"/>
      <c r="B45" s="30" t="s">
        <v>19</v>
      </c>
      <c r="C45" s="31">
        <v>31</v>
      </c>
      <c r="D45" s="31">
        <v>28</v>
      </c>
      <c r="E45" s="31">
        <v>31</v>
      </c>
      <c r="F45" s="32">
        <v>30</v>
      </c>
      <c r="G45" s="32">
        <v>31</v>
      </c>
      <c r="H45" s="32">
        <v>30</v>
      </c>
      <c r="I45" s="32">
        <v>31</v>
      </c>
      <c r="J45" s="32">
        <v>31</v>
      </c>
      <c r="K45" s="33">
        <v>30</v>
      </c>
      <c r="L45" s="33">
        <v>31</v>
      </c>
      <c r="M45" s="33">
        <v>30</v>
      </c>
      <c r="N45" s="33">
        <v>31</v>
      </c>
      <c r="O45" s="1"/>
    </row>
    <row r="46" spans="1:15" ht="16.5">
      <c r="A46" s="1"/>
      <c r="B46" s="34" t="s">
        <v>20</v>
      </c>
      <c r="C46" s="32"/>
      <c r="D46" s="32"/>
      <c r="E46" s="32"/>
      <c r="F46" s="32"/>
      <c r="G46" s="32"/>
      <c r="H46" s="32"/>
      <c r="I46" s="32"/>
      <c r="J46" s="32"/>
      <c r="K46" s="33"/>
      <c r="L46" s="33"/>
      <c r="M46" s="33"/>
      <c r="N46" s="33"/>
      <c r="O46" s="1"/>
    </row>
    <row r="47" spans="1:15" ht="16.5">
      <c r="A47" s="1"/>
      <c r="B47" s="35" t="s">
        <v>21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1"/>
    </row>
    <row r="48" spans="1:15" ht="16.5">
      <c r="A48" s="1"/>
      <c r="B48" s="37" t="s">
        <v>22</v>
      </c>
      <c r="C48" s="38"/>
      <c r="D48" s="38"/>
      <c r="E48" s="39"/>
      <c r="F48" s="38" t="s">
        <v>23</v>
      </c>
      <c r="G48" s="40">
        <f>(SUM(C46:N46)/12)*0.9</f>
        <v>0</v>
      </c>
      <c r="H48" s="41"/>
      <c r="I48" s="41" t="s">
        <v>24</v>
      </c>
      <c r="J48" s="40">
        <f>(SUM(C47:N47)/12)*0.9</f>
        <v>0</v>
      </c>
      <c r="K48" s="42"/>
      <c r="L48" s="42"/>
      <c r="M48" s="42"/>
      <c r="N48" s="42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6.5">
      <c r="A51" s="1"/>
      <c r="B51" s="25" t="s">
        <v>12</v>
      </c>
      <c r="C51" s="51" t="s">
        <v>116</v>
      </c>
      <c r="D51" s="51"/>
      <c r="E51" s="26" t="s">
        <v>14</v>
      </c>
      <c r="F51" s="27"/>
      <c r="G51" s="26" t="s">
        <v>15</v>
      </c>
      <c r="H51" s="27"/>
      <c r="I51" s="28" t="s">
        <v>16</v>
      </c>
      <c r="J51" s="28"/>
      <c r="K51" s="28"/>
      <c r="L51" s="27"/>
      <c r="M51" s="29" t="s">
        <v>17</v>
      </c>
      <c r="N51" s="27"/>
      <c r="O51" s="1"/>
    </row>
    <row r="52" spans="1:15" ht="16.5">
      <c r="A52" s="1"/>
      <c r="B52" s="25" t="s">
        <v>18</v>
      </c>
      <c r="C52" s="26">
        <v>1</v>
      </c>
      <c r="D52" s="26">
        <v>2</v>
      </c>
      <c r="E52" s="26">
        <v>3</v>
      </c>
      <c r="F52" s="26">
        <v>4</v>
      </c>
      <c r="G52" s="26">
        <v>5</v>
      </c>
      <c r="H52" s="26">
        <v>6</v>
      </c>
      <c r="I52" s="26">
        <v>7</v>
      </c>
      <c r="J52" s="26">
        <v>8</v>
      </c>
      <c r="K52" s="29">
        <v>9</v>
      </c>
      <c r="L52" s="29">
        <v>10</v>
      </c>
      <c r="M52" s="29">
        <v>11</v>
      </c>
      <c r="N52" s="29">
        <v>12</v>
      </c>
      <c r="O52" s="1"/>
    </row>
    <row r="53" spans="1:15" ht="16.5">
      <c r="A53" s="1"/>
      <c r="B53" s="30" t="s">
        <v>19</v>
      </c>
      <c r="C53" s="31">
        <v>31</v>
      </c>
      <c r="D53" s="31">
        <v>28</v>
      </c>
      <c r="E53" s="31">
        <v>31</v>
      </c>
      <c r="F53" s="32">
        <v>30</v>
      </c>
      <c r="G53" s="32">
        <v>31</v>
      </c>
      <c r="H53" s="32">
        <v>30</v>
      </c>
      <c r="I53" s="32">
        <v>31</v>
      </c>
      <c r="J53" s="32">
        <v>31</v>
      </c>
      <c r="K53" s="33">
        <v>30</v>
      </c>
      <c r="L53" s="33">
        <v>31</v>
      </c>
      <c r="M53" s="33">
        <v>30</v>
      </c>
      <c r="N53" s="33">
        <v>31</v>
      </c>
      <c r="O53" s="1"/>
    </row>
    <row r="54" spans="1:15" ht="16.5">
      <c r="A54" s="1"/>
      <c r="B54" s="34" t="s">
        <v>20</v>
      </c>
      <c r="C54" s="32"/>
      <c r="D54" s="32"/>
      <c r="E54" s="32"/>
      <c r="F54" s="32"/>
      <c r="G54" s="32"/>
      <c r="H54" s="32"/>
      <c r="I54" s="32"/>
      <c r="J54" s="32"/>
      <c r="K54" s="33"/>
      <c r="L54" s="33"/>
      <c r="M54" s="33"/>
      <c r="N54" s="33"/>
      <c r="O54" s="1"/>
    </row>
    <row r="55" spans="1:15" ht="16.5">
      <c r="A55" s="1"/>
      <c r="B55" s="35" t="s">
        <v>21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"/>
    </row>
    <row r="56" spans="1:15" ht="16.5">
      <c r="A56" s="1"/>
      <c r="B56" s="37" t="s">
        <v>22</v>
      </c>
      <c r="C56" s="38"/>
      <c r="D56" s="38"/>
      <c r="E56" s="39"/>
      <c r="F56" s="38" t="s">
        <v>23</v>
      </c>
      <c r="G56" s="40">
        <f>(SUM(C54:N54)/12)*0.9</f>
        <v>0</v>
      </c>
      <c r="H56" s="41"/>
      <c r="I56" s="41" t="s">
        <v>24</v>
      </c>
      <c r="J56" s="40">
        <f>(SUM(C55:N55)/12)*0.9</f>
        <v>0</v>
      </c>
      <c r="K56" s="42"/>
      <c r="L56" s="42"/>
      <c r="M56" s="42"/>
      <c r="N56" s="42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6.5">
      <c r="A59" s="1"/>
      <c r="B59" s="25" t="s">
        <v>12</v>
      </c>
      <c r="C59" s="51" t="s">
        <v>117</v>
      </c>
      <c r="D59" s="51"/>
      <c r="E59" s="26" t="s">
        <v>14</v>
      </c>
      <c r="F59" s="27"/>
      <c r="G59" s="26" t="s">
        <v>15</v>
      </c>
      <c r="H59" s="27"/>
      <c r="I59" s="28" t="s">
        <v>16</v>
      </c>
      <c r="J59" s="28"/>
      <c r="K59" s="28"/>
      <c r="L59" s="27"/>
      <c r="M59" s="29" t="s">
        <v>17</v>
      </c>
      <c r="N59" s="27"/>
      <c r="O59" s="1"/>
    </row>
    <row r="60" spans="1:15" ht="16.5">
      <c r="A60" s="1"/>
      <c r="B60" s="25" t="s">
        <v>18</v>
      </c>
      <c r="C60" s="26">
        <v>1</v>
      </c>
      <c r="D60" s="26">
        <v>2</v>
      </c>
      <c r="E60" s="26">
        <v>3</v>
      </c>
      <c r="F60" s="26">
        <v>4</v>
      </c>
      <c r="G60" s="26">
        <v>5</v>
      </c>
      <c r="H60" s="26">
        <v>6</v>
      </c>
      <c r="I60" s="26">
        <v>7</v>
      </c>
      <c r="J60" s="26">
        <v>8</v>
      </c>
      <c r="K60" s="29">
        <v>9</v>
      </c>
      <c r="L60" s="29">
        <v>10</v>
      </c>
      <c r="M60" s="29">
        <v>11</v>
      </c>
      <c r="N60" s="29">
        <v>12</v>
      </c>
      <c r="O60" s="1"/>
    </row>
    <row r="61" spans="1:15" ht="16.5">
      <c r="A61" s="1"/>
      <c r="B61" s="30" t="s">
        <v>19</v>
      </c>
      <c r="C61" s="31">
        <v>31</v>
      </c>
      <c r="D61" s="31">
        <v>28</v>
      </c>
      <c r="E61" s="31">
        <v>31</v>
      </c>
      <c r="F61" s="32">
        <v>30</v>
      </c>
      <c r="G61" s="32">
        <v>31</v>
      </c>
      <c r="H61" s="32">
        <v>30</v>
      </c>
      <c r="I61" s="32">
        <v>31</v>
      </c>
      <c r="J61" s="32">
        <v>31</v>
      </c>
      <c r="K61" s="33">
        <v>30</v>
      </c>
      <c r="L61" s="33">
        <v>31</v>
      </c>
      <c r="M61" s="33">
        <v>30</v>
      </c>
      <c r="N61" s="33">
        <v>31</v>
      </c>
      <c r="O61" s="1"/>
    </row>
    <row r="62" spans="1:15" ht="16.5">
      <c r="A62" s="1"/>
      <c r="B62" s="34" t="s">
        <v>20</v>
      </c>
      <c r="C62" s="32"/>
      <c r="D62" s="32"/>
      <c r="E62" s="32"/>
      <c r="F62" s="32"/>
      <c r="G62" s="32"/>
      <c r="H62" s="32"/>
      <c r="I62" s="32"/>
      <c r="J62" s="32"/>
      <c r="K62" s="33"/>
      <c r="L62" s="33"/>
      <c r="M62" s="33"/>
      <c r="N62" s="33"/>
      <c r="O62" s="1"/>
    </row>
    <row r="63" spans="1:15" ht="16.5">
      <c r="A63" s="1"/>
      <c r="B63" s="35" t="s">
        <v>21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1"/>
    </row>
    <row r="64" spans="1:15" ht="16.5">
      <c r="A64" s="1"/>
      <c r="B64" s="37" t="s">
        <v>22</v>
      </c>
      <c r="C64" s="38"/>
      <c r="D64" s="38"/>
      <c r="E64" s="39"/>
      <c r="F64" s="38" t="s">
        <v>23</v>
      </c>
      <c r="G64" s="40">
        <f>(SUM(C62:N62)/12)*0.9</f>
        <v>0</v>
      </c>
      <c r="H64" s="41"/>
      <c r="I64" s="41" t="s">
        <v>24</v>
      </c>
      <c r="J64" s="40">
        <f>(SUM(C63:N63)/12)*0.9</f>
        <v>0</v>
      </c>
      <c r="K64" s="42"/>
      <c r="L64" s="42"/>
      <c r="M64" s="42"/>
      <c r="N64" s="42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5">
      <c r="A67" s="1"/>
      <c r="B67" s="25" t="s">
        <v>12</v>
      </c>
      <c r="C67" s="51" t="s">
        <v>118</v>
      </c>
      <c r="D67" s="51"/>
      <c r="E67" s="26" t="s">
        <v>14</v>
      </c>
      <c r="F67" s="27"/>
      <c r="G67" s="26" t="s">
        <v>15</v>
      </c>
      <c r="H67" s="27"/>
      <c r="I67" s="28" t="s">
        <v>16</v>
      </c>
      <c r="J67" s="28"/>
      <c r="K67" s="28"/>
      <c r="L67" s="27"/>
      <c r="M67" s="29" t="s">
        <v>17</v>
      </c>
      <c r="N67" s="27"/>
      <c r="O67" s="1"/>
    </row>
    <row r="68" spans="1:15" ht="16.5">
      <c r="A68" s="1"/>
      <c r="B68" s="25" t="s">
        <v>18</v>
      </c>
      <c r="C68" s="26">
        <v>1</v>
      </c>
      <c r="D68" s="26">
        <v>2</v>
      </c>
      <c r="E68" s="26">
        <v>3</v>
      </c>
      <c r="F68" s="26">
        <v>4</v>
      </c>
      <c r="G68" s="26">
        <v>5</v>
      </c>
      <c r="H68" s="26">
        <v>6</v>
      </c>
      <c r="I68" s="26">
        <v>7</v>
      </c>
      <c r="J68" s="26">
        <v>8</v>
      </c>
      <c r="K68" s="29">
        <v>9</v>
      </c>
      <c r="L68" s="29">
        <v>10</v>
      </c>
      <c r="M68" s="29">
        <v>11</v>
      </c>
      <c r="N68" s="29">
        <v>12</v>
      </c>
      <c r="O68" s="1"/>
    </row>
    <row r="69" spans="1:15" ht="16.5">
      <c r="A69" s="1"/>
      <c r="B69" s="30" t="s">
        <v>19</v>
      </c>
      <c r="C69" s="31">
        <v>31</v>
      </c>
      <c r="D69" s="31">
        <v>28</v>
      </c>
      <c r="E69" s="31">
        <v>31</v>
      </c>
      <c r="F69" s="32">
        <v>30</v>
      </c>
      <c r="G69" s="32">
        <v>31</v>
      </c>
      <c r="H69" s="32">
        <v>30</v>
      </c>
      <c r="I69" s="32">
        <v>31</v>
      </c>
      <c r="J69" s="32">
        <v>31</v>
      </c>
      <c r="K69" s="33">
        <v>30</v>
      </c>
      <c r="L69" s="33">
        <v>31</v>
      </c>
      <c r="M69" s="33">
        <v>30</v>
      </c>
      <c r="N69" s="33">
        <v>31</v>
      </c>
      <c r="O69" s="1"/>
    </row>
    <row r="70" spans="1:15" ht="16.5">
      <c r="A70" s="1"/>
      <c r="B70" s="34" t="s">
        <v>20</v>
      </c>
      <c r="C70" s="32"/>
      <c r="D70" s="32"/>
      <c r="E70" s="32"/>
      <c r="F70" s="32"/>
      <c r="G70" s="32"/>
      <c r="H70" s="32"/>
      <c r="I70" s="32"/>
      <c r="J70" s="32"/>
      <c r="K70" s="33"/>
      <c r="L70" s="33"/>
      <c r="M70" s="33"/>
      <c r="N70" s="33"/>
      <c r="O70" s="1"/>
    </row>
    <row r="71" spans="1:15" ht="16.5">
      <c r="A71" s="1"/>
      <c r="B71" s="35" t="s">
        <v>21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1"/>
    </row>
    <row r="72" spans="1:15" ht="16.5">
      <c r="A72" s="1"/>
      <c r="B72" s="37" t="s">
        <v>22</v>
      </c>
      <c r="C72" s="38"/>
      <c r="D72" s="38"/>
      <c r="E72" s="39"/>
      <c r="F72" s="38" t="s">
        <v>23</v>
      </c>
      <c r="G72" s="40">
        <f>(SUM(C70:N70)/12)*0.9</f>
        <v>0</v>
      </c>
      <c r="H72" s="41"/>
      <c r="I72" s="41" t="s">
        <v>24</v>
      </c>
      <c r="J72" s="40">
        <f>(SUM(C71:N71)/12)*0.9</f>
        <v>0</v>
      </c>
      <c r="K72" s="42"/>
      <c r="L72" s="42"/>
      <c r="M72" s="42"/>
      <c r="N72" s="42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1"/>
    </row>
    <row r="75" spans="1:15" ht="16.5">
      <c r="A75" s="1"/>
      <c r="B75" s="80" t="s">
        <v>12</v>
      </c>
      <c r="C75" s="85" t="s">
        <v>119</v>
      </c>
      <c r="D75" s="85"/>
      <c r="E75" s="61" t="s">
        <v>14</v>
      </c>
      <c r="F75" s="81"/>
      <c r="G75" s="61" t="s">
        <v>15</v>
      </c>
      <c r="H75" s="81"/>
      <c r="I75" s="62" t="s">
        <v>16</v>
      </c>
      <c r="J75" s="62"/>
      <c r="K75" s="62"/>
      <c r="L75" s="81"/>
      <c r="M75" s="63" t="s">
        <v>17</v>
      </c>
      <c r="N75" s="82"/>
      <c r="O75" s="1"/>
    </row>
    <row r="76" spans="1:15" ht="16.5">
      <c r="A76" s="1"/>
      <c r="B76" s="25" t="s">
        <v>18</v>
      </c>
      <c r="C76" s="26">
        <v>1</v>
      </c>
      <c r="D76" s="26">
        <v>2</v>
      </c>
      <c r="E76" s="26">
        <v>3</v>
      </c>
      <c r="F76" s="26">
        <v>4</v>
      </c>
      <c r="G76" s="26">
        <v>5</v>
      </c>
      <c r="H76" s="26">
        <v>6</v>
      </c>
      <c r="I76" s="26">
        <v>7</v>
      </c>
      <c r="J76" s="26">
        <v>8</v>
      </c>
      <c r="K76" s="29">
        <v>9</v>
      </c>
      <c r="L76" s="29">
        <v>10</v>
      </c>
      <c r="M76" s="29">
        <v>11</v>
      </c>
      <c r="N76" s="29">
        <v>12</v>
      </c>
      <c r="O76" s="1"/>
    </row>
    <row r="77" spans="1:15" ht="16.5">
      <c r="A77" s="1"/>
      <c r="B77" s="30" t="s">
        <v>19</v>
      </c>
      <c r="C77" s="31">
        <v>31</v>
      </c>
      <c r="D77" s="31">
        <v>28</v>
      </c>
      <c r="E77" s="31">
        <v>31</v>
      </c>
      <c r="F77" s="32">
        <v>30</v>
      </c>
      <c r="G77" s="32">
        <v>31</v>
      </c>
      <c r="H77" s="32">
        <v>30</v>
      </c>
      <c r="I77" s="32">
        <v>31</v>
      </c>
      <c r="J77" s="32">
        <v>31</v>
      </c>
      <c r="K77" s="33">
        <v>30</v>
      </c>
      <c r="L77" s="33">
        <v>31</v>
      </c>
      <c r="M77" s="33">
        <v>30</v>
      </c>
      <c r="N77" s="33">
        <v>31</v>
      </c>
      <c r="O77" s="1"/>
    </row>
    <row r="78" spans="1:15" ht="16.5">
      <c r="A78" s="1"/>
      <c r="B78" s="34" t="s">
        <v>20</v>
      </c>
      <c r="C78" s="32"/>
      <c r="D78" s="32"/>
      <c r="E78" s="32"/>
      <c r="F78" s="32"/>
      <c r="G78" s="32"/>
      <c r="H78" s="32"/>
      <c r="I78" s="32"/>
      <c r="J78" s="32"/>
      <c r="K78" s="33"/>
      <c r="L78" s="33"/>
      <c r="M78" s="33"/>
      <c r="N78" s="33"/>
      <c r="O78" s="1"/>
    </row>
    <row r="79" spans="1:15" ht="16.5">
      <c r="A79" s="1"/>
      <c r="B79" s="35" t="s">
        <v>21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1"/>
    </row>
    <row r="80" spans="1:15" ht="16.5">
      <c r="A80" s="1"/>
      <c r="B80" s="83" t="s">
        <v>22</v>
      </c>
      <c r="C80" s="64"/>
      <c r="D80" s="64"/>
      <c r="E80" s="65"/>
      <c r="F80" s="64" t="s">
        <v>23</v>
      </c>
      <c r="G80" s="84">
        <f>(SUM(C78:N78)/12)*0.9</f>
        <v>0</v>
      </c>
      <c r="H80" s="66"/>
      <c r="I80" s="66" t="s">
        <v>24</v>
      </c>
      <c r="J80" s="84">
        <f>(SUM(C79:N79)/12)*0.9</f>
        <v>0</v>
      </c>
      <c r="K80" s="67"/>
      <c r="L80" s="67"/>
      <c r="M80" s="67"/>
      <c r="N80" s="68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</sheetData>
  <pageMargins left="0.7" right="0.7" top="0.75" bottom="0.75" header="0.3" footer="0.3"/>
  <pageSetup paperSize="9" scale="57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N48"/>
  <sheetViews>
    <sheetView view="pageBreakPreview" zoomScale="60" zoomScaleNormal="100" workbookViewId="0">
      <selection activeCell="L56" sqref="L56"/>
    </sheetView>
  </sheetViews>
  <sheetFormatPr defaultRowHeight="15"/>
  <cols>
    <col min="2" max="2" width="20.28515625" customWidth="1"/>
  </cols>
  <sheetData>
    <row r="1" spans="2:14" ht="16.5">
      <c r="B1" s="80"/>
      <c r="C1" s="95"/>
      <c r="D1" s="95"/>
      <c r="E1" s="61"/>
      <c r="F1" s="96"/>
      <c r="G1" s="61"/>
      <c r="H1" s="96"/>
      <c r="I1" s="62"/>
      <c r="J1" s="62"/>
      <c r="K1" s="62"/>
      <c r="L1" s="96"/>
      <c r="M1" s="61"/>
      <c r="N1" s="97"/>
    </row>
    <row r="2" spans="2:1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6.5">
      <c r="B3" s="25" t="s">
        <v>12</v>
      </c>
      <c r="C3" s="51" t="s">
        <v>120</v>
      </c>
      <c r="D3" s="51"/>
      <c r="E3" s="26" t="s">
        <v>14</v>
      </c>
      <c r="F3" s="27"/>
      <c r="G3" s="26" t="s">
        <v>15</v>
      </c>
      <c r="H3" s="27"/>
      <c r="I3" s="28" t="s">
        <v>16</v>
      </c>
      <c r="J3" s="28"/>
      <c r="K3" s="28"/>
      <c r="L3" s="27"/>
      <c r="M3" s="29" t="s">
        <v>17</v>
      </c>
      <c r="N3" s="27"/>
    </row>
    <row r="4" spans="2:14" ht="16.5">
      <c r="B4" s="25" t="s">
        <v>18</v>
      </c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9">
        <v>9</v>
      </c>
      <c r="L4" s="29">
        <v>10</v>
      </c>
      <c r="M4" s="29">
        <v>11</v>
      </c>
      <c r="N4" s="29">
        <v>12</v>
      </c>
    </row>
    <row r="5" spans="2:14" ht="16.5">
      <c r="B5" s="30" t="s">
        <v>19</v>
      </c>
      <c r="C5" s="31">
        <v>31</v>
      </c>
      <c r="D5" s="31">
        <v>28</v>
      </c>
      <c r="E5" s="31">
        <v>31</v>
      </c>
      <c r="F5" s="32">
        <v>30</v>
      </c>
      <c r="G5" s="32">
        <v>31</v>
      </c>
      <c r="H5" s="32">
        <v>30</v>
      </c>
      <c r="I5" s="32">
        <v>31</v>
      </c>
      <c r="J5" s="32">
        <v>31</v>
      </c>
      <c r="K5" s="33">
        <v>30</v>
      </c>
      <c r="L5" s="33">
        <v>31</v>
      </c>
      <c r="M5" s="33">
        <v>30</v>
      </c>
      <c r="N5" s="33">
        <v>31</v>
      </c>
    </row>
    <row r="6" spans="2:14" ht="16.5">
      <c r="B6" s="34" t="s">
        <v>20</v>
      </c>
      <c r="C6" s="32"/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</row>
    <row r="7" spans="2:14" ht="16.5">
      <c r="B7" s="35" t="s">
        <v>21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2:14" ht="16.5">
      <c r="B8" s="37" t="s">
        <v>22</v>
      </c>
      <c r="C8" s="38"/>
      <c r="D8" s="38"/>
      <c r="E8" s="39"/>
      <c r="F8" s="38" t="s">
        <v>23</v>
      </c>
      <c r="G8" s="40">
        <f>(SUM(C6:N6)/12)*0.9</f>
        <v>0</v>
      </c>
      <c r="H8" s="41"/>
      <c r="I8" s="41" t="s">
        <v>24</v>
      </c>
      <c r="J8" s="40">
        <f>(SUM(C7:N7)/12)*0.9</f>
        <v>0</v>
      </c>
      <c r="K8" s="42"/>
      <c r="L8" s="42"/>
      <c r="M8" s="42"/>
      <c r="N8" s="42"/>
    </row>
    <row r="9" spans="2:1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16.5">
      <c r="B11" s="25" t="s">
        <v>12</v>
      </c>
      <c r="C11" s="51" t="s">
        <v>121</v>
      </c>
      <c r="D11" s="51"/>
      <c r="E11" s="26" t="s">
        <v>14</v>
      </c>
      <c r="F11" s="27"/>
      <c r="G11" s="26" t="s">
        <v>15</v>
      </c>
      <c r="H11" s="27"/>
      <c r="I11" s="28" t="s">
        <v>16</v>
      </c>
      <c r="J11" s="28"/>
      <c r="K11" s="28"/>
      <c r="L11" s="27"/>
      <c r="M11" s="29" t="s">
        <v>17</v>
      </c>
      <c r="N11" s="27"/>
    </row>
    <row r="12" spans="2:14" ht="16.5">
      <c r="B12" s="25" t="s">
        <v>18</v>
      </c>
      <c r="C12" s="26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9">
        <v>9</v>
      </c>
      <c r="L12" s="29">
        <v>10</v>
      </c>
      <c r="M12" s="29">
        <v>11</v>
      </c>
      <c r="N12" s="29">
        <v>12</v>
      </c>
    </row>
    <row r="13" spans="2:14" ht="16.5">
      <c r="B13" s="30" t="s">
        <v>19</v>
      </c>
      <c r="C13" s="31">
        <v>31</v>
      </c>
      <c r="D13" s="31">
        <v>28</v>
      </c>
      <c r="E13" s="31">
        <v>31</v>
      </c>
      <c r="F13" s="32">
        <v>30</v>
      </c>
      <c r="G13" s="32">
        <v>31</v>
      </c>
      <c r="H13" s="32">
        <v>30</v>
      </c>
      <c r="I13" s="32">
        <v>31</v>
      </c>
      <c r="J13" s="32">
        <v>31</v>
      </c>
      <c r="K13" s="33">
        <v>30</v>
      </c>
      <c r="L13" s="33">
        <v>31</v>
      </c>
      <c r="M13" s="33">
        <v>30</v>
      </c>
      <c r="N13" s="33">
        <v>31</v>
      </c>
    </row>
    <row r="14" spans="2:14" ht="16.5">
      <c r="B14" s="34" t="s">
        <v>20</v>
      </c>
      <c r="C14" s="32"/>
      <c r="D14" s="32"/>
      <c r="E14" s="32"/>
      <c r="F14" s="32"/>
      <c r="G14" s="32"/>
      <c r="H14" s="32"/>
      <c r="I14" s="32"/>
      <c r="J14" s="32"/>
      <c r="K14" s="33"/>
      <c r="L14" s="33"/>
      <c r="M14" s="33"/>
      <c r="N14" s="33"/>
    </row>
    <row r="15" spans="2:14" ht="16.5">
      <c r="B15" s="35" t="s">
        <v>21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2:14" ht="16.5">
      <c r="B16" s="37" t="s">
        <v>22</v>
      </c>
      <c r="C16" s="38"/>
      <c r="D16" s="38"/>
      <c r="E16" s="39"/>
      <c r="F16" s="38" t="s">
        <v>23</v>
      </c>
      <c r="G16" s="40">
        <f>(SUM(C14:N14)/12)*0.9</f>
        <v>0</v>
      </c>
      <c r="H16" s="41"/>
      <c r="I16" s="41" t="s">
        <v>24</v>
      </c>
      <c r="J16" s="40">
        <f>(SUM(C15:N15)/12)*0.9</f>
        <v>0</v>
      </c>
      <c r="K16" s="42"/>
      <c r="L16" s="42"/>
      <c r="M16" s="42"/>
      <c r="N16" s="42"/>
    </row>
    <row r="17" spans="2:1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6.5">
      <c r="B19" s="25" t="s">
        <v>12</v>
      </c>
      <c r="C19" s="51" t="s">
        <v>122</v>
      </c>
      <c r="D19" s="51"/>
      <c r="E19" s="26" t="s">
        <v>14</v>
      </c>
      <c r="F19" s="27"/>
      <c r="G19" s="26" t="s">
        <v>15</v>
      </c>
      <c r="H19" s="27"/>
      <c r="I19" s="28" t="s">
        <v>16</v>
      </c>
      <c r="J19" s="28"/>
      <c r="K19" s="28"/>
      <c r="L19" s="27"/>
      <c r="M19" s="29" t="s">
        <v>17</v>
      </c>
      <c r="N19" s="27"/>
    </row>
    <row r="20" spans="2:14" ht="16.5">
      <c r="B20" s="25" t="s">
        <v>18</v>
      </c>
      <c r="C20" s="26">
        <v>1</v>
      </c>
      <c r="D20" s="26">
        <v>2</v>
      </c>
      <c r="E20" s="26">
        <v>3</v>
      </c>
      <c r="F20" s="26">
        <v>4</v>
      </c>
      <c r="G20" s="26">
        <v>5</v>
      </c>
      <c r="H20" s="26">
        <v>6</v>
      </c>
      <c r="I20" s="26">
        <v>7</v>
      </c>
      <c r="J20" s="26">
        <v>8</v>
      </c>
      <c r="K20" s="29">
        <v>9</v>
      </c>
      <c r="L20" s="29">
        <v>10</v>
      </c>
      <c r="M20" s="29">
        <v>11</v>
      </c>
      <c r="N20" s="29">
        <v>12</v>
      </c>
    </row>
    <row r="21" spans="2:14" ht="16.5">
      <c r="B21" s="30" t="s">
        <v>19</v>
      </c>
      <c r="C21" s="31">
        <v>31</v>
      </c>
      <c r="D21" s="31">
        <v>28</v>
      </c>
      <c r="E21" s="31">
        <v>31</v>
      </c>
      <c r="F21" s="32">
        <v>30</v>
      </c>
      <c r="G21" s="32">
        <v>31</v>
      </c>
      <c r="H21" s="32">
        <v>30</v>
      </c>
      <c r="I21" s="32">
        <v>31</v>
      </c>
      <c r="J21" s="32">
        <v>31</v>
      </c>
      <c r="K21" s="33">
        <v>30</v>
      </c>
      <c r="L21" s="33">
        <v>31</v>
      </c>
      <c r="M21" s="33">
        <v>30</v>
      </c>
      <c r="N21" s="33">
        <v>31</v>
      </c>
    </row>
    <row r="22" spans="2:14" ht="16.5">
      <c r="B22" s="34" t="s">
        <v>20</v>
      </c>
      <c r="C22" s="32"/>
      <c r="D22" s="32"/>
      <c r="E22" s="32"/>
      <c r="F22" s="32"/>
      <c r="G22" s="32"/>
      <c r="H22" s="32"/>
      <c r="I22" s="32"/>
      <c r="J22" s="32"/>
      <c r="K22" s="33"/>
      <c r="L22" s="33"/>
      <c r="M22" s="33"/>
      <c r="N22" s="33"/>
    </row>
    <row r="23" spans="2:14" ht="16.5">
      <c r="B23" s="35" t="s">
        <v>21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2:14" ht="16.5">
      <c r="B24" s="37" t="s">
        <v>22</v>
      </c>
      <c r="C24" s="38"/>
      <c r="D24" s="38"/>
      <c r="E24" s="39"/>
      <c r="F24" s="38" t="s">
        <v>23</v>
      </c>
      <c r="G24" s="40">
        <f>(SUM(C22:N22)/12)*0.9</f>
        <v>0</v>
      </c>
      <c r="H24" s="41"/>
      <c r="I24" s="41" t="s">
        <v>24</v>
      </c>
      <c r="J24" s="40">
        <f>(SUM(C23:N23)/12)*0.9</f>
        <v>0</v>
      </c>
      <c r="K24" s="42"/>
      <c r="L24" s="42"/>
      <c r="M24" s="42"/>
      <c r="N24" s="42"/>
    </row>
    <row r="25" spans="2:1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ht="16.5">
      <c r="B27" s="25" t="s">
        <v>12</v>
      </c>
      <c r="C27" s="51" t="s">
        <v>123</v>
      </c>
      <c r="D27" s="51"/>
      <c r="E27" s="26" t="s">
        <v>14</v>
      </c>
      <c r="F27" s="27"/>
      <c r="G27" s="26" t="s">
        <v>15</v>
      </c>
      <c r="H27" s="27"/>
      <c r="I27" s="28" t="s">
        <v>16</v>
      </c>
      <c r="J27" s="28"/>
      <c r="K27" s="28"/>
      <c r="L27" s="27"/>
      <c r="M27" s="29" t="s">
        <v>17</v>
      </c>
      <c r="N27" s="27"/>
    </row>
    <row r="28" spans="2:14" ht="16.5">
      <c r="B28" s="25" t="s">
        <v>18</v>
      </c>
      <c r="C28" s="26">
        <v>1</v>
      </c>
      <c r="D28" s="26">
        <v>2</v>
      </c>
      <c r="E28" s="26">
        <v>3</v>
      </c>
      <c r="F28" s="26">
        <v>4</v>
      </c>
      <c r="G28" s="26">
        <v>5</v>
      </c>
      <c r="H28" s="26">
        <v>6</v>
      </c>
      <c r="I28" s="26">
        <v>7</v>
      </c>
      <c r="J28" s="26">
        <v>8</v>
      </c>
      <c r="K28" s="29">
        <v>9</v>
      </c>
      <c r="L28" s="29">
        <v>10</v>
      </c>
      <c r="M28" s="29">
        <v>11</v>
      </c>
      <c r="N28" s="29">
        <v>12</v>
      </c>
    </row>
    <row r="29" spans="2:14" ht="16.5">
      <c r="B29" s="30" t="s">
        <v>19</v>
      </c>
      <c r="C29" s="31">
        <v>31</v>
      </c>
      <c r="D29" s="31">
        <v>28</v>
      </c>
      <c r="E29" s="31">
        <v>31</v>
      </c>
      <c r="F29" s="32">
        <v>30</v>
      </c>
      <c r="G29" s="32">
        <v>31</v>
      </c>
      <c r="H29" s="32">
        <v>30</v>
      </c>
      <c r="I29" s="32">
        <v>31</v>
      </c>
      <c r="J29" s="32">
        <v>31</v>
      </c>
      <c r="K29" s="33">
        <v>30</v>
      </c>
      <c r="L29" s="33">
        <v>31</v>
      </c>
      <c r="M29" s="33">
        <v>30</v>
      </c>
      <c r="N29" s="33">
        <v>31</v>
      </c>
    </row>
    <row r="30" spans="2:14" ht="16.5">
      <c r="B30" s="34" t="s">
        <v>20</v>
      </c>
      <c r="C30" s="32"/>
      <c r="D30" s="32"/>
      <c r="E30" s="32"/>
      <c r="F30" s="32"/>
      <c r="G30" s="32"/>
      <c r="H30" s="32"/>
      <c r="I30" s="32"/>
      <c r="J30" s="32"/>
      <c r="K30" s="33"/>
      <c r="L30" s="33"/>
      <c r="M30" s="33"/>
      <c r="N30" s="33"/>
    </row>
    <row r="31" spans="2:14" ht="16.5">
      <c r="B31" s="35" t="s">
        <v>21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14" ht="16.5">
      <c r="B32" s="37" t="s">
        <v>22</v>
      </c>
      <c r="C32" s="38"/>
      <c r="D32" s="38"/>
      <c r="E32" s="39"/>
      <c r="F32" s="38" t="s">
        <v>23</v>
      </c>
      <c r="G32" s="40">
        <f>(SUM(C30:N30)/12)*0.9</f>
        <v>0</v>
      </c>
      <c r="H32" s="41"/>
      <c r="I32" s="41" t="s">
        <v>24</v>
      </c>
      <c r="J32" s="40">
        <f>(SUM(C31:N31)/12)*0.9</f>
        <v>0</v>
      </c>
      <c r="K32" s="42"/>
      <c r="L32" s="42"/>
      <c r="M32" s="42"/>
      <c r="N32" s="42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16.5">
      <c r="B35" s="25" t="s">
        <v>12</v>
      </c>
      <c r="C35" s="51" t="s">
        <v>124</v>
      </c>
      <c r="D35" s="51"/>
      <c r="E35" s="26" t="s">
        <v>14</v>
      </c>
      <c r="F35" s="27"/>
      <c r="G35" s="26" t="s">
        <v>15</v>
      </c>
      <c r="H35" s="27"/>
      <c r="I35" s="28" t="s">
        <v>16</v>
      </c>
      <c r="J35" s="28"/>
      <c r="K35" s="28"/>
      <c r="L35" s="27"/>
      <c r="M35" s="29" t="s">
        <v>17</v>
      </c>
      <c r="N35" s="27"/>
    </row>
    <row r="36" spans="2:14" ht="16.5">
      <c r="B36" s="25" t="s">
        <v>18</v>
      </c>
      <c r="C36" s="26">
        <v>1</v>
      </c>
      <c r="D36" s="26">
        <v>2</v>
      </c>
      <c r="E36" s="26">
        <v>3</v>
      </c>
      <c r="F36" s="26">
        <v>4</v>
      </c>
      <c r="G36" s="26">
        <v>5</v>
      </c>
      <c r="H36" s="26">
        <v>6</v>
      </c>
      <c r="I36" s="26">
        <v>7</v>
      </c>
      <c r="J36" s="26">
        <v>8</v>
      </c>
      <c r="K36" s="29">
        <v>9</v>
      </c>
      <c r="L36" s="29">
        <v>10</v>
      </c>
      <c r="M36" s="29">
        <v>11</v>
      </c>
      <c r="N36" s="29">
        <v>12</v>
      </c>
    </row>
    <row r="37" spans="2:14" ht="16.5">
      <c r="B37" s="30" t="s">
        <v>19</v>
      </c>
      <c r="C37" s="31">
        <v>31</v>
      </c>
      <c r="D37" s="31">
        <v>28</v>
      </c>
      <c r="E37" s="31">
        <v>31</v>
      </c>
      <c r="F37" s="32">
        <v>30</v>
      </c>
      <c r="G37" s="32">
        <v>31</v>
      </c>
      <c r="H37" s="32">
        <v>30</v>
      </c>
      <c r="I37" s="32">
        <v>31</v>
      </c>
      <c r="J37" s="32">
        <v>31</v>
      </c>
      <c r="K37" s="33">
        <v>30</v>
      </c>
      <c r="L37" s="33">
        <v>31</v>
      </c>
      <c r="M37" s="33">
        <v>30</v>
      </c>
      <c r="N37" s="33">
        <v>31</v>
      </c>
    </row>
    <row r="38" spans="2:14" ht="16.5">
      <c r="B38" s="34" t="s">
        <v>20</v>
      </c>
      <c r="C38" s="32"/>
      <c r="D38" s="32"/>
      <c r="E38" s="32"/>
      <c r="F38" s="32"/>
      <c r="G38" s="32"/>
      <c r="H38" s="32"/>
      <c r="I38" s="32"/>
      <c r="J38" s="32"/>
      <c r="K38" s="33"/>
      <c r="L38" s="33"/>
      <c r="M38" s="33"/>
      <c r="N38" s="33"/>
    </row>
    <row r="39" spans="2:14" ht="16.5">
      <c r="B39" s="35" t="s">
        <v>21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2:14" ht="16.5">
      <c r="B40" s="37" t="s">
        <v>22</v>
      </c>
      <c r="C40" s="38"/>
      <c r="D40" s="38"/>
      <c r="E40" s="39"/>
      <c r="F40" s="38" t="s">
        <v>23</v>
      </c>
      <c r="G40" s="40">
        <f>(SUM(C38:N38)/12)*0.9</f>
        <v>0</v>
      </c>
      <c r="H40" s="41"/>
      <c r="I40" s="41" t="s">
        <v>24</v>
      </c>
      <c r="J40" s="40">
        <f>(SUM(C39:N39)/12)*0.9</f>
        <v>0</v>
      </c>
      <c r="K40" s="42"/>
      <c r="L40" s="42"/>
      <c r="M40" s="42"/>
      <c r="N40" s="42"/>
    </row>
    <row r="41" spans="2:14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2:1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ht="16.5">
      <c r="B43" s="25" t="s">
        <v>12</v>
      </c>
      <c r="C43" s="51" t="s">
        <v>125</v>
      </c>
      <c r="D43" s="51"/>
      <c r="E43" s="26" t="s">
        <v>14</v>
      </c>
      <c r="F43" s="27"/>
      <c r="G43" s="26" t="s">
        <v>15</v>
      </c>
      <c r="H43" s="27"/>
      <c r="I43" s="28" t="s">
        <v>16</v>
      </c>
      <c r="J43" s="28"/>
      <c r="K43" s="28"/>
      <c r="L43" s="27"/>
      <c r="M43" s="29" t="s">
        <v>17</v>
      </c>
      <c r="N43" s="27"/>
    </row>
    <row r="44" spans="2:14" ht="16.5">
      <c r="B44" s="25" t="s">
        <v>18</v>
      </c>
      <c r="C44" s="26">
        <v>1</v>
      </c>
      <c r="D44" s="26">
        <v>2</v>
      </c>
      <c r="E44" s="26">
        <v>3</v>
      </c>
      <c r="F44" s="26">
        <v>4</v>
      </c>
      <c r="G44" s="26">
        <v>5</v>
      </c>
      <c r="H44" s="26">
        <v>6</v>
      </c>
      <c r="I44" s="26">
        <v>7</v>
      </c>
      <c r="J44" s="26">
        <v>8</v>
      </c>
      <c r="K44" s="29">
        <v>9</v>
      </c>
      <c r="L44" s="29">
        <v>10</v>
      </c>
      <c r="M44" s="29">
        <v>11</v>
      </c>
      <c r="N44" s="29">
        <v>12</v>
      </c>
    </row>
    <row r="45" spans="2:14" ht="16.5">
      <c r="B45" s="30" t="s">
        <v>19</v>
      </c>
      <c r="C45" s="31">
        <v>31</v>
      </c>
      <c r="D45" s="31">
        <v>28</v>
      </c>
      <c r="E45" s="31">
        <v>31</v>
      </c>
      <c r="F45" s="32">
        <v>30</v>
      </c>
      <c r="G45" s="32">
        <v>31</v>
      </c>
      <c r="H45" s="32">
        <v>30</v>
      </c>
      <c r="I45" s="32">
        <v>31</v>
      </c>
      <c r="J45" s="32">
        <v>31</v>
      </c>
      <c r="K45" s="33">
        <v>30</v>
      </c>
      <c r="L45" s="33">
        <v>31</v>
      </c>
      <c r="M45" s="33">
        <v>30</v>
      </c>
      <c r="N45" s="33">
        <v>31</v>
      </c>
    </row>
    <row r="46" spans="2:14" ht="16.5">
      <c r="B46" s="34" t="s">
        <v>20</v>
      </c>
      <c r="C46" s="32"/>
      <c r="D46" s="32"/>
      <c r="E46" s="32"/>
      <c r="F46" s="32"/>
      <c r="G46" s="32"/>
      <c r="H46" s="32"/>
      <c r="I46" s="32"/>
      <c r="J46" s="32"/>
      <c r="K46" s="33"/>
      <c r="L46" s="33"/>
      <c r="M46" s="33"/>
      <c r="N46" s="33"/>
    </row>
    <row r="47" spans="2:14" ht="16.5">
      <c r="B47" s="35" t="s">
        <v>21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2:14" ht="16.5">
      <c r="B48" s="37" t="s">
        <v>22</v>
      </c>
      <c r="C48" s="38"/>
      <c r="D48" s="38"/>
      <c r="E48" s="39"/>
      <c r="F48" s="38" t="s">
        <v>23</v>
      </c>
      <c r="G48" s="40">
        <f>(SUM(C46:N46)/12)*0.9</f>
        <v>0</v>
      </c>
      <c r="H48" s="41"/>
      <c r="I48" s="41" t="s">
        <v>24</v>
      </c>
      <c r="J48" s="40">
        <f>(SUM(C47:N47)/12)*0.9</f>
        <v>0</v>
      </c>
      <c r="K48" s="42"/>
      <c r="L48" s="42"/>
      <c r="M48" s="42"/>
      <c r="N48" s="42"/>
    </row>
  </sheetData>
  <pageMargins left="0.7" right="0.7" top="0.75" bottom="0.75" header="0.3" footer="0.3"/>
  <pageSetup paperSize="9" scale="5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N1"/>
  <sheetViews>
    <sheetView view="pageBreakPreview" zoomScale="60" zoomScaleNormal="100" workbookViewId="0">
      <selection activeCell="G11" sqref="G11"/>
    </sheetView>
  </sheetViews>
  <sheetFormatPr defaultRowHeight="15"/>
  <sheetData>
    <row r="1" spans="2:14" ht="16.5">
      <c r="B1" s="25" t="s">
        <v>12</v>
      </c>
      <c r="C1" s="51" t="s">
        <v>61</v>
      </c>
      <c r="D1" s="51"/>
      <c r="E1" s="26" t="s">
        <v>14</v>
      </c>
      <c r="F1" s="27">
        <v>10</v>
      </c>
      <c r="G1" s="26" t="s">
        <v>15</v>
      </c>
      <c r="H1" s="27">
        <v>1550</v>
      </c>
      <c r="I1" s="28" t="s">
        <v>16</v>
      </c>
      <c r="J1" s="28"/>
      <c r="K1" s="28"/>
      <c r="L1" s="27">
        <v>9.4</v>
      </c>
      <c r="M1" s="29" t="s">
        <v>17</v>
      </c>
      <c r="N1" s="27">
        <v>166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2"/>
  <sheetViews>
    <sheetView view="pageBreakPreview" topLeftCell="A54" zoomScale="60" zoomScaleNormal="100" zoomScalePageLayoutView="80" workbookViewId="0">
      <selection activeCell="J74" sqref="J74"/>
    </sheetView>
  </sheetViews>
  <sheetFormatPr defaultRowHeight="15"/>
  <cols>
    <col min="1" max="1" width="6" customWidth="1"/>
    <col min="2" max="2" width="20.28515625" customWidth="1"/>
    <col min="3" max="3" width="21" customWidth="1"/>
  </cols>
  <sheetData>
    <row r="1" spans="1:17"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7" ht="16.5">
      <c r="B2" s="25" t="s">
        <v>12</v>
      </c>
      <c r="C2" s="90" t="s">
        <v>28</v>
      </c>
      <c r="D2" s="90"/>
      <c r="E2" s="26" t="s">
        <v>14</v>
      </c>
      <c r="F2" s="27">
        <v>123</v>
      </c>
      <c r="G2" s="26" t="s">
        <v>15</v>
      </c>
      <c r="H2" s="27">
        <v>2617</v>
      </c>
      <c r="I2" s="28" t="s">
        <v>16</v>
      </c>
      <c r="J2" s="28"/>
      <c r="K2" s="28"/>
      <c r="L2" s="27">
        <v>5.2</v>
      </c>
      <c r="M2" s="29" t="s">
        <v>17</v>
      </c>
      <c r="N2" s="27">
        <v>183</v>
      </c>
    </row>
    <row r="3" spans="1:17" ht="16.5"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</row>
    <row r="4" spans="1:17" ht="16.5">
      <c r="A4" s="18"/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</row>
    <row r="5" spans="1:17" ht="16.5">
      <c r="A5" s="18"/>
      <c r="B5" s="34" t="s">
        <v>20</v>
      </c>
      <c r="C5" s="32">
        <v>5.2</v>
      </c>
      <c r="D5" s="32">
        <v>7.8</v>
      </c>
      <c r="E5" s="32">
        <v>12</v>
      </c>
      <c r="F5" s="32">
        <v>16.5</v>
      </c>
      <c r="G5" s="32">
        <v>18.600000000000001</v>
      </c>
      <c r="H5" s="32">
        <v>20.6</v>
      </c>
      <c r="I5" s="32">
        <v>22.5</v>
      </c>
      <c r="J5" s="32">
        <v>17.8</v>
      </c>
      <c r="K5" s="33">
        <v>12.1</v>
      </c>
      <c r="L5" s="33">
        <v>9.1</v>
      </c>
      <c r="M5" s="33">
        <v>5.6</v>
      </c>
      <c r="N5" s="33">
        <v>4.8</v>
      </c>
      <c r="P5" s="52"/>
    </row>
    <row r="6" spans="1:17" ht="16.5">
      <c r="A6" s="18"/>
      <c r="B6" s="35" t="s">
        <v>21</v>
      </c>
      <c r="C6" s="36">
        <f>C5/3.6</f>
        <v>1.4444444444444444</v>
      </c>
      <c r="D6" s="36">
        <f t="shared" ref="D6:N6" si="0">D5/3.6</f>
        <v>2.1666666666666665</v>
      </c>
      <c r="E6" s="36">
        <f t="shared" si="0"/>
        <v>3.333333333333333</v>
      </c>
      <c r="F6" s="36">
        <f t="shared" si="0"/>
        <v>4.583333333333333</v>
      </c>
      <c r="G6" s="36">
        <f t="shared" si="0"/>
        <v>5.166666666666667</v>
      </c>
      <c r="H6" s="36">
        <f t="shared" si="0"/>
        <v>5.7222222222222223</v>
      </c>
      <c r="I6" s="36">
        <f t="shared" si="0"/>
        <v>6.25</v>
      </c>
      <c r="J6" s="36">
        <f t="shared" si="0"/>
        <v>4.9444444444444446</v>
      </c>
      <c r="K6" s="36">
        <f t="shared" si="0"/>
        <v>3.3611111111111107</v>
      </c>
      <c r="L6" s="36">
        <f t="shared" si="0"/>
        <v>2.5277777777777777</v>
      </c>
      <c r="M6" s="36">
        <f t="shared" si="0"/>
        <v>1.5555555555555554</v>
      </c>
      <c r="N6" s="36">
        <f t="shared" si="0"/>
        <v>1.3333333333333333</v>
      </c>
      <c r="P6" s="53"/>
    </row>
    <row r="7" spans="1:17" ht="16.5">
      <c r="A7" s="18"/>
      <c r="B7" s="37" t="s">
        <v>22</v>
      </c>
      <c r="C7" s="38"/>
      <c r="D7" s="38"/>
      <c r="E7" s="39"/>
      <c r="F7" s="38" t="s">
        <v>23</v>
      </c>
      <c r="G7" s="40">
        <f>(SUM(C5:N5)/12)*0.9</f>
        <v>11.445</v>
      </c>
      <c r="H7" s="41"/>
      <c r="I7" s="41" t="s">
        <v>24</v>
      </c>
      <c r="J7" s="40">
        <f>(SUM(C6:N6)/12)*0.9</f>
        <v>3.1791666666666663</v>
      </c>
      <c r="K7" s="42"/>
      <c r="L7" s="42"/>
      <c r="M7" s="42"/>
      <c r="N7" s="42"/>
      <c r="P7" s="18"/>
      <c r="Q7" s="18"/>
    </row>
    <row r="8" spans="1:17">
      <c r="A8" s="1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P8" s="22"/>
      <c r="Q8" s="18"/>
    </row>
    <row r="10" spans="1:17" ht="16.5">
      <c r="B10" s="25" t="s">
        <v>12</v>
      </c>
      <c r="C10" s="90" t="s">
        <v>29</v>
      </c>
      <c r="D10" s="90"/>
      <c r="E10" s="26" t="s">
        <v>14</v>
      </c>
      <c r="F10" s="27">
        <v>348</v>
      </c>
      <c r="G10" s="26" t="s">
        <v>15</v>
      </c>
      <c r="H10" s="27">
        <v>1742</v>
      </c>
      <c r="I10" s="28" t="s">
        <v>16</v>
      </c>
      <c r="J10" s="28"/>
      <c r="K10" s="28"/>
      <c r="L10" s="27">
        <v>8.1</v>
      </c>
      <c r="M10" s="29" t="s">
        <v>17</v>
      </c>
      <c r="N10" s="27">
        <v>166</v>
      </c>
    </row>
    <row r="11" spans="1:17" ht="16.5"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</row>
    <row r="12" spans="1:17" ht="16.5"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</row>
    <row r="13" spans="1:17" ht="16.5">
      <c r="B13" s="34" t="s">
        <v>20</v>
      </c>
      <c r="C13" s="32">
        <v>5.4</v>
      </c>
      <c r="D13" s="32">
        <v>8.4</v>
      </c>
      <c r="E13" s="32">
        <v>12.7</v>
      </c>
      <c r="F13" s="32">
        <v>17.100000000000001</v>
      </c>
      <c r="G13" s="32">
        <v>22.5</v>
      </c>
      <c r="H13" s="32">
        <v>22.7</v>
      </c>
      <c r="I13" s="32">
        <v>26.9</v>
      </c>
      <c r="J13" s="32">
        <v>25.9</v>
      </c>
      <c r="K13" s="33">
        <v>17.3</v>
      </c>
      <c r="L13" s="33">
        <v>12</v>
      </c>
      <c r="M13" s="33">
        <v>7</v>
      </c>
      <c r="N13" s="33">
        <v>4.9000000000000004</v>
      </c>
    </row>
    <row r="14" spans="1:17" ht="16.5">
      <c r="B14" s="35" t="s">
        <v>21</v>
      </c>
      <c r="C14" s="36">
        <f>C13/3.6</f>
        <v>1.5</v>
      </c>
      <c r="D14" s="36">
        <f t="shared" ref="D14:N14" si="1">D13/3.6</f>
        <v>2.3333333333333335</v>
      </c>
      <c r="E14" s="36">
        <f t="shared" si="1"/>
        <v>3.5277777777777777</v>
      </c>
      <c r="F14" s="36">
        <f t="shared" si="1"/>
        <v>4.75</v>
      </c>
      <c r="G14" s="36">
        <f t="shared" si="1"/>
        <v>6.25</v>
      </c>
      <c r="H14" s="36">
        <f t="shared" si="1"/>
        <v>6.3055555555555554</v>
      </c>
      <c r="I14" s="36">
        <f t="shared" si="1"/>
        <v>7.4722222222222214</v>
      </c>
      <c r="J14" s="36">
        <f t="shared" si="1"/>
        <v>7.1944444444444438</v>
      </c>
      <c r="K14" s="36">
        <f t="shared" si="1"/>
        <v>4.8055555555555554</v>
      </c>
      <c r="L14" s="36">
        <f t="shared" si="1"/>
        <v>3.333333333333333</v>
      </c>
      <c r="M14" s="36">
        <f t="shared" si="1"/>
        <v>1.9444444444444444</v>
      </c>
      <c r="N14" s="36">
        <f t="shared" si="1"/>
        <v>1.3611111111111112</v>
      </c>
    </row>
    <row r="15" spans="1:17" ht="16.5">
      <c r="B15" s="37" t="s">
        <v>22</v>
      </c>
      <c r="C15" s="38"/>
      <c r="D15" s="38"/>
      <c r="E15" s="39"/>
      <c r="F15" s="38" t="s">
        <v>23</v>
      </c>
      <c r="G15" s="40">
        <f>(SUM(C13:N13)/12)*0.9</f>
        <v>13.71</v>
      </c>
      <c r="H15" s="41"/>
      <c r="I15" s="41" t="s">
        <v>24</v>
      </c>
      <c r="J15" s="40">
        <f>(SUM(C14:N14)/12)*0.9</f>
        <v>3.8083333333333336</v>
      </c>
      <c r="K15" s="42"/>
      <c r="L15" s="42"/>
      <c r="M15" s="42"/>
      <c r="N15" s="42"/>
    </row>
    <row r="17" spans="2:1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6.5">
      <c r="B18" s="25" t="s">
        <v>12</v>
      </c>
      <c r="C18" s="198" t="s">
        <v>30</v>
      </c>
      <c r="D18" s="198"/>
      <c r="E18" s="26" t="s">
        <v>14</v>
      </c>
      <c r="F18" s="27">
        <v>5</v>
      </c>
      <c r="G18" s="26" t="s">
        <v>15</v>
      </c>
      <c r="H18" s="27">
        <v>1185</v>
      </c>
      <c r="I18" s="28" t="s">
        <v>16</v>
      </c>
      <c r="J18" s="28"/>
      <c r="K18" s="28"/>
      <c r="L18" s="27">
        <v>10</v>
      </c>
      <c r="M18" s="29" t="s">
        <v>17</v>
      </c>
      <c r="N18" s="27">
        <v>137</v>
      </c>
    </row>
    <row r="19" spans="2:14" ht="16.5"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</row>
    <row r="20" spans="2:14" ht="16.5"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</row>
    <row r="21" spans="2:14" ht="16.5">
      <c r="B21" s="34" t="s">
        <v>20</v>
      </c>
      <c r="C21" s="32">
        <v>6.6</v>
      </c>
      <c r="D21" s="32">
        <v>10.1</v>
      </c>
      <c r="E21" s="32">
        <v>14.5</v>
      </c>
      <c r="F21" s="32">
        <v>20.6</v>
      </c>
      <c r="G21" s="32">
        <v>25.3</v>
      </c>
      <c r="H21" s="32">
        <v>28</v>
      </c>
      <c r="I21" s="32">
        <v>28.6</v>
      </c>
      <c r="J21" s="32">
        <v>25.2</v>
      </c>
      <c r="K21" s="33">
        <v>19</v>
      </c>
      <c r="L21" s="33">
        <v>13.2</v>
      </c>
      <c r="M21" s="33">
        <v>8</v>
      </c>
      <c r="N21" s="33">
        <v>5.7</v>
      </c>
    </row>
    <row r="22" spans="2:14" ht="16.5">
      <c r="B22" s="35" t="s">
        <v>21</v>
      </c>
      <c r="C22" s="36">
        <f>C21/3.6</f>
        <v>1.8333333333333333</v>
      </c>
      <c r="D22" s="36">
        <f t="shared" ref="D22:N22" si="2">D21/3.6</f>
        <v>2.8055555555555554</v>
      </c>
      <c r="E22" s="36">
        <f t="shared" si="2"/>
        <v>4.0277777777777777</v>
      </c>
      <c r="F22" s="36">
        <f t="shared" si="2"/>
        <v>5.7222222222222223</v>
      </c>
      <c r="G22" s="36">
        <f t="shared" si="2"/>
        <v>7.0277777777777777</v>
      </c>
      <c r="H22" s="36">
        <f t="shared" si="2"/>
        <v>7.7777777777777777</v>
      </c>
      <c r="I22" s="36">
        <f t="shared" si="2"/>
        <v>7.9444444444444446</v>
      </c>
      <c r="J22" s="36">
        <f t="shared" si="2"/>
        <v>7</v>
      </c>
      <c r="K22" s="36">
        <f t="shared" si="2"/>
        <v>5.2777777777777777</v>
      </c>
      <c r="L22" s="36">
        <f t="shared" si="2"/>
        <v>3.6666666666666665</v>
      </c>
      <c r="M22" s="36">
        <f t="shared" si="2"/>
        <v>2.2222222222222223</v>
      </c>
      <c r="N22" s="36">
        <f t="shared" si="2"/>
        <v>1.5833333333333333</v>
      </c>
    </row>
    <row r="23" spans="2:14" ht="16.5">
      <c r="B23" s="37" t="s">
        <v>22</v>
      </c>
      <c r="C23" s="38"/>
      <c r="D23" s="38"/>
      <c r="E23" s="39"/>
      <c r="F23" s="38" t="s">
        <v>23</v>
      </c>
      <c r="G23" s="40">
        <f>(SUM(C21:N21)/12)*0.9</f>
        <v>15.359999999999998</v>
      </c>
      <c r="H23" s="41"/>
      <c r="I23" s="41" t="s">
        <v>31</v>
      </c>
      <c r="J23" s="92">
        <f>(SUM(C22:N22)/12)*0.9</f>
        <v>4.2666666666666675</v>
      </c>
      <c r="K23" s="42"/>
      <c r="L23" s="42"/>
      <c r="M23" s="42"/>
      <c r="N23" s="42"/>
    </row>
    <row r="26" spans="2:14" ht="16.5">
      <c r="B26" s="25" t="s">
        <v>12</v>
      </c>
      <c r="C26" s="51" t="s">
        <v>32</v>
      </c>
      <c r="D26" s="51"/>
      <c r="E26" s="26" t="s">
        <v>14</v>
      </c>
      <c r="F26" s="27">
        <v>4</v>
      </c>
      <c r="G26" s="26" t="s">
        <v>15</v>
      </c>
      <c r="H26" s="27">
        <v>1134</v>
      </c>
      <c r="I26" s="28" t="s">
        <v>16</v>
      </c>
      <c r="J26" s="28"/>
      <c r="K26" s="28"/>
      <c r="L26" s="27"/>
      <c r="M26" s="29" t="s">
        <v>17</v>
      </c>
      <c r="N26" s="27">
        <v>120</v>
      </c>
    </row>
    <row r="27" spans="2:14" ht="16.5"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</row>
    <row r="28" spans="2:14" ht="16.5"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</row>
    <row r="29" spans="2:14" ht="16.5">
      <c r="B29" s="34" t="s">
        <v>20</v>
      </c>
      <c r="C29" s="32">
        <v>6.7</v>
      </c>
      <c r="D29" s="32">
        <v>9.6</v>
      </c>
      <c r="E29" s="32">
        <v>13.9</v>
      </c>
      <c r="F29" s="32">
        <v>18.899999999999999</v>
      </c>
      <c r="G29" s="32">
        <v>23.7</v>
      </c>
      <c r="H29" s="32">
        <v>26.33</v>
      </c>
      <c r="I29" s="32">
        <v>27.2</v>
      </c>
      <c r="J29" s="32">
        <v>23.9</v>
      </c>
      <c r="K29" s="33">
        <v>17.8</v>
      </c>
      <c r="L29" s="33">
        <v>12.8</v>
      </c>
      <c r="M29" s="33">
        <v>7.6</v>
      </c>
      <c r="N29" s="33">
        <v>5.8</v>
      </c>
    </row>
    <row r="30" spans="2:14" ht="16.5">
      <c r="B30" s="35" t="s">
        <v>21</v>
      </c>
      <c r="C30" s="36">
        <f>C29/3.6</f>
        <v>1.8611111111111112</v>
      </c>
      <c r="D30" s="36">
        <f t="shared" ref="D30:N30" si="3">D29/3.6</f>
        <v>2.6666666666666665</v>
      </c>
      <c r="E30" s="36">
        <f t="shared" si="3"/>
        <v>3.8611111111111112</v>
      </c>
      <c r="F30" s="36">
        <f t="shared" si="3"/>
        <v>5.2499999999999991</v>
      </c>
      <c r="G30" s="36">
        <f t="shared" si="3"/>
        <v>6.583333333333333</v>
      </c>
      <c r="H30" s="36">
        <f t="shared" si="3"/>
        <v>7.3138888888888882</v>
      </c>
      <c r="I30" s="36">
        <f t="shared" si="3"/>
        <v>7.5555555555555554</v>
      </c>
      <c r="J30" s="36">
        <f t="shared" si="3"/>
        <v>6.6388888888888884</v>
      </c>
      <c r="K30" s="36">
        <f t="shared" si="3"/>
        <v>4.9444444444444446</v>
      </c>
      <c r="L30" s="36">
        <f t="shared" si="3"/>
        <v>3.5555555555555558</v>
      </c>
      <c r="M30" s="36">
        <f t="shared" si="3"/>
        <v>2.1111111111111112</v>
      </c>
      <c r="N30" s="36">
        <f t="shared" si="3"/>
        <v>1.6111111111111109</v>
      </c>
    </row>
    <row r="31" spans="2:14" ht="16.5">
      <c r="B31" s="37" t="s">
        <v>22</v>
      </c>
      <c r="C31" s="38"/>
      <c r="D31" s="38"/>
      <c r="E31" s="39"/>
      <c r="F31" s="38" t="s">
        <v>23</v>
      </c>
      <c r="G31" s="40">
        <f>(SUM(C29:N29)/12)*0.9</f>
        <v>14.567250000000001</v>
      </c>
      <c r="H31" s="41"/>
      <c r="I31" s="41" t="s">
        <v>24</v>
      </c>
      <c r="J31" s="40">
        <f>(SUM(C30:N30)/12)</f>
        <v>4.4960648148148152</v>
      </c>
      <c r="K31" s="42"/>
      <c r="L31" s="42"/>
      <c r="M31" s="42"/>
      <c r="N31" s="91"/>
    </row>
    <row r="34" spans="2:14" ht="16.5">
      <c r="B34" s="25" t="s">
        <v>12</v>
      </c>
      <c r="C34" s="198" t="s">
        <v>33</v>
      </c>
      <c r="D34" s="198"/>
      <c r="E34" s="26" t="s">
        <v>14</v>
      </c>
      <c r="F34" s="27">
        <v>249</v>
      </c>
      <c r="G34" s="26" t="s">
        <v>15</v>
      </c>
      <c r="H34" s="27">
        <v>2533</v>
      </c>
      <c r="I34" s="28" t="s">
        <v>16</v>
      </c>
      <c r="J34" s="28"/>
      <c r="K34" s="28"/>
      <c r="L34" s="27">
        <v>7.3</v>
      </c>
      <c r="M34" s="29" t="s">
        <v>17</v>
      </c>
      <c r="N34" s="27">
        <v>183</v>
      </c>
    </row>
    <row r="35" spans="2:14" ht="16.5"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</row>
    <row r="36" spans="2:14" ht="16.5"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</row>
    <row r="37" spans="2:14" ht="16.5">
      <c r="B37" s="34" t="s">
        <v>20</v>
      </c>
      <c r="C37" s="32">
        <v>4.2</v>
      </c>
      <c r="D37" s="32">
        <v>6.9</v>
      </c>
      <c r="E37" s="32">
        <v>11.3</v>
      </c>
      <c r="F37" s="32">
        <v>15.6</v>
      </c>
      <c r="G37" s="32">
        <v>19.100000000000001</v>
      </c>
      <c r="H37" s="32">
        <v>20.6</v>
      </c>
      <c r="I37" s="32">
        <v>22.4</v>
      </c>
      <c r="J37" s="32">
        <v>18.899999999999999</v>
      </c>
      <c r="K37" s="33">
        <v>14</v>
      </c>
      <c r="L37" s="33">
        <v>9.1</v>
      </c>
      <c r="M37" s="33">
        <v>4.7</v>
      </c>
      <c r="N37" s="33">
        <v>3.8</v>
      </c>
    </row>
    <row r="38" spans="2:14" ht="16.5">
      <c r="B38" s="35" t="s">
        <v>21</v>
      </c>
      <c r="C38" s="36">
        <f>C37/3.6</f>
        <v>1.1666666666666667</v>
      </c>
      <c r="D38" s="36">
        <f t="shared" ref="D38:N38" si="4">D37/3.6</f>
        <v>1.9166666666666667</v>
      </c>
      <c r="E38" s="36">
        <f t="shared" si="4"/>
        <v>3.1388888888888888</v>
      </c>
      <c r="F38" s="36">
        <f t="shared" si="4"/>
        <v>4.333333333333333</v>
      </c>
      <c r="G38" s="36">
        <f t="shared" si="4"/>
        <v>5.3055555555555562</v>
      </c>
      <c r="H38" s="36">
        <f t="shared" si="4"/>
        <v>5.7222222222222223</v>
      </c>
      <c r="I38" s="36">
        <f t="shared" si="4"/>
        <v>6.2222222222222214</v>
      </c>
      <c r="J38" s="36">
        <f t="shared" si="4"/>
        <v>5.2499999999999991</v>
      </c>
      <c r="K38" s="36">
        <f t="shared" si="4"/>
        <v>3.8888888888888888</v>
      </c>
      <c r="L38" s="36">
        <f t="shared" si="4"/>
        <v>2.5277777777777777</v>
      </c>
      <c r="M38" s="36">
        <f t="shared" si="4"/>
        <v>1.3055555555555556</v>
      </c>
      <c r="N38" s="36">
        <f t="shared" si="4"/>
        <v>1.0555555555555556</v>
      </c>
    </row>
    <row r="39" spans="2:14" ht="16.5">
      <c r="B39" s="37" t="s">
        <v>22</v>
      </c>
      <c r="C39" s="38"/>
      <c r="D39" s="38"/>
      <c r="E39" s="39"/>
      <c r="F39" s="38" t="s">
        <v>23</v>
      </c>
      <c r="G39" s="40">
        <f>(SUM(C37:N37)/12)*0.9</f>
        <v>11.295</v>
      </c>
      <c r="H39" s="41"/>
      <c r="I39" s="41" t="s">
        <v>24</v>
      </c>
      <c r="J39" s="40">
        <f>(SUM(C38:N38)/12)*0.9</f>
        <v>3.1374999999999997</v>
      </c>
      <c r="K39" s="42"/>
      <c r="L39" s="42"/>
      <c r="M39" s="42"/>
      <c r="N39" s="42"/>
    </row>
    <row r="41" spans="2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ht="16.5">
      <c r="B42" s="25" t="s">
        <v>12</v>
      </c>
      <c r="C42" s="90" t="s">
        <v>34</v>
      </c>
      <c r="D42" s="90"/>
      <c r="E42" s="26" t="s">
        <v>14</v>
      </c>
      <c r="F42" s="27">
        <v>383</v>
      </c>
      <c r="G42" s="26" t="s">
        <v>15</v>
      </c>
      <c r="H42" s="27">
        <v>2936</v>
      </c>
      <c r="I42" s="28" t="s">
        <v>16</v>
      </c>
      <c r="J42" s="28"/>
      <c r="K42" s="28"/>
      <c r="L42" s="27">
        <v>4.9000000000000004</v>
      </c>
      <c r="M42" s="29" t="s">
        <v>17</v>
      </c>
      <c r="N42" s="27">
        <v>183</v>
      </c>
    </row>
    <row r="43" spans="2:14" ht="16.5"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</row>
    <row r="44" spans="2:14" ht="16.5"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</row>
    <row r="45" spans="2:14" ht="16.5">
      <c r="B45" s="34" t="s">
        <v>20</v>
      </c>
      <c r="C45" s="32">
        <v>4.3</v>
      </c>
      <c r="D45" s="32">
        <v>7.5</v>
      </c>
      <c r="E45" s="32">
        <v>11.9</v>
      </c>
      <c r="F45" s="32">
        <v>15.3</v>
      </c>
      <c r="G45" s="32">
        <v>19.3</v>
      </c>
      <c r="H45" s="32">
        <v>20.5</v>
      </c>
      <c r="I45" s="32">
        <v>21.9</v>
      </c>
      <c r="J45" s="32">
        <v>17.8</v>
      </c>
      <c r="K45" s="33">
        <v>13.9</v>
      </c>
      <c r="L45" s="33">
        <v>9.1</v>
      </c>
      <c r="M45" s="33">
        <v>4.8</v>
      </c>
      <c r="N45" s="33">
        <v>3.9</v>
      </c>
    </row>
    <row r="46" spans="2:14" ht="16.5">
      <c r="B46" s="35" t="s">
        <v>21</v>
      </c>
      <c r="C46" s="36">
        <f>C45/3.6</f>
        <v>1.1944444444444444</v>
      </c>
      <c r="D46" s="36">
        <f t="shared" ref="D46:N46" si="5">D45/3.6</f>
        <v>2.0833333333333335</v>
      </c>
      <c r="E46" s="36">
        <f t="shared" si="5"/>
        <v>3.3055555555555554</v>
      </c>
      <c r="F46" s="36">
        <f t="shared" si="5"/>
        <v>4.25</v>
      </c>
      <c r="G46" s="36">
        <f t="shared" si="5"/>
        <v>5.3611111111111116</v>
      </c>
      <c r="H46" s="36">
        <f t="shared" si="5"/>
        <v>5.6944444444444446</v>
      </c>
      <c r="I46" s="36">
        <f t="shared" si="5"/>
        <v>6.083333333333333</v>
      </c>
      <c r="J46" s="36">
        <f t="shared" si="5"/>
        <v>4.9444444444444446</v>
      </c>
      <c r="K46" s="36">
        <f t="shared" si="5"/>
        <v>3.8611111111111112</v>
      </c>
      <c r="L46" s="36">
        <f t="shared" si="5"/>
        <v>2.5277777777777777</v>
      </c>
      <c r="M46" s="36">
        <f t="shared" si="5"/>
        <v>1.3333333333333333</v>
      </c>
      <c r="N46" s="36">
        <f t="shared" si="5"/>
        <v>1.0833333333333333</v>
      </c>
    </row>
    <row r="47" spans="2:14" ht="16.5">
      <c r="B47" s="37" t="s">
        <v>22</v>
      </c>
      <c r="C47" s="38"/>
      <c r="D47" s="38"/>
      <c r="E47" s="39"/>
      <c r="F47" s="38" t="s">
        <v>23</v>
      </c>
      <c r="G47" s="40">
        <f>(SUM(C45:N45)/12)*0.9</f>
        <v>11.264999999999999</v>
      </c>
      <c r="H47" s="41"/>
      <c r="I47" s="41" t="s">
        <v>24</v>
      </c>
      <c r="J47" s="40">
        <f>(SUM(C46:N46)/12)*0.9</f>
        <v>3.1291666666666673</v>
      </c>
      <c r="K47" s="42"/>
      <c r="L47" s="42"/>
      <c r="M47" s="42"/>
      <c r="N47" s="42"/>
    </row>
    <row r="49" spans="2:14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2:14" ht="16.5">
      <c r="B50" s="25" t="s">
        <v>12</v>
      </c>
      <c r="C50" s="51" t="s">
        <v>35</v>
      </c>
      <c r="D50" s="51"/>
      <c r="E50" s="26" t="s">
        <v>14</v>
      </c>
      <c r="F50" s="27">
        <v>135</v>
      </c>
      <c r="G50" s="26" t="s">
        <v>15</v>
      </c>
      <c r="H50" s="27">
        <v>1316</v>
      </c>
      <c r="I50" s="28" t="s">
        <v>16</v>
      </c>
      <c r="J50" s="28"/>
      <c r="K50" s="28"/>
      <c r="L50" s="27">
        <v>8.6999999999999993</v>
      </c>
      <c r="M50" s="29" t="s">
        <v>17</v>
      </c>
      <c r="N50" s="27">
        <v>137</v>
      </c>
    </row>
    <row r="51" spans="2:14" ht="16.5"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</row>
    <row r="52" spans="2:14" ht="16.5"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</row>
    <row r="53" spans="2:14" ht="16.5">
      <c r="B53" s="34" t="s">
        <v>20</v>
      </c>
      <c r="C53" s="32">
        <v>5.7</v>
      </c>
      <c r="D53" s="32">
        <v>8.6999999999999993</v>
      </c>
      <c r="E53" s="32">
        <v>12.9</v>
      </c>
      <c r="F53" s="32">
        <v>17.2</v>
      </c>
      <c r="G53" s="32">
        <v>20.9</v>
      </c>
      <c r="H53" s="32">
        <v>24.6</v>
      </c>
      <c r="I53" s="32">
        <v>27.4</v>
      </c>
      <c r="J53" s="32">
        <v>23.1</v>
      </c>
      <c r="K53" s="33">
        <v>16.399999999999999</v>
      </c>
      <c r="L53" s="33">
        <v>11.1</v>
      </c>
      <c r="M53" s="33">
        <v>6.6</v>
      </c>
      <c r="N53" s="33">
        <v>4.9000000000000004</v>
      </c>
    </row>
    <row r="54" spans="2:14" ht="16.5">
      <c r="B54" s="35" t="s">
        <v>21</v>
      </c>
      <c r="C54" s="36">
        <f>C53/3.6</f>
        <v>1.5833333333333333</v>
      </c>
      <c r="D54" s="36">
        <f t="shared" ref="D54:N54" si="6">D53/3.6</f>
        <v>2.4166666666666665</v>
      </c>
      <c r="E54" s="36">
        <f t="shared" si="6"/>
        <v>3.5833333333333335</v>
      </c>
      <c r="F54" s="36">
        <f t="shared" si="6"/>
        <v>4.7777777777777777</v>
      </c>
      <c r="G54" s="36">
        <f t="shared" si="6"/>
        <v>5.8055555555555554</v>
      </c>
      <c r="H54" s="36">
        <f t="shared" si="6"/>
        <v>6.8333333333333339</v>
      </c>
      <c r="I54" s="36">
        <f t="shared" si="6"/>
        <v>7.6111111111111107</v>
      </c>
      <c r="J54" s="36">
        <f t="shared" si="6"/>
        <v>6.416666666666667</v>
      </c>
      <c r="K54" s="36">
        <f t="shared" si="6"/>
        <v>4.5555555555555554</v>
      </c>
      <c r="L54" s="36">
        <f t="shared" si="6"/>
        <v>3.083333333333333</v>
      </c>
      <c r="M54" s="36">
        <f t="shared" si="6"/>
        <v>1.8333333333333333</v>
      </c>
      <c r="N54" s="36">
        <f t="shared" si="6"/>
        <v>1.3611111111111112</v>
      </c>
    </row>
    <row r="55" spans="2:14" ht="16.5">
      <c r="B55" s="37" t="s">
        <v>22</v>
      </c>
      <c r="C55" s="38"/>
      <c r="D55" s="38"/>
      <c r="E55" s="39"/>
      <c r="F55" s="38" t="s">
        <v>23</v>
      </c>
      <c r="G55" s="40">
        <f>(SUM(C53:N53)/12)*0.9</f>
        <v>13.4625</v>
      </c>
      <c r="H55" s="41"/>
      <c r="I55" s="41" t="s">
        <v>24</v>
      </c>
      <c r="J55" s="40">
        <f>(SUM(C54:N54)/12)*0.9</f>
        <v>3.7395833333333344</v>
      </c>
      <c r="K55" s="42"/>
      <c r="L55" s="42"/>
      <c r="M55" s="42"/>
      <c r="N55" s="42"/>
    </row>
    <row r="58" spans="2:14" ht="16.5">
      <c r="B58" s="25" t="s">
        <v>12</v>
      </c>
      <c r="C58" s="90" t="s">
        <v>36</v>
      </c>
      <c r="D58" s="90"/>
      <c r="E58" s="26" t="s">
        <v>14</v>
      </c>
      <c r="F58" s="27">
        <v>54</v>
      </c>
      <c r="G58" s="26" t="s">
        <v>15</v>
      </c>
      <c r="H58" s="27">
        <v>2259</v>
      </c>
      <c r="I58" s="28" t="s">
        <v>16</v>
      </c>
      <c r="J58" s="28"/>
      <c r="K58" s="28"/>
      <c r="L58" s="27">
        <v>7.3</v>
      </c>
      <c r="M58" s="29" t="s">
        <v>17</v>
      </c>
      <c r="N58" s="27">
        <v>183</v>
      </c>
    </row>
    <row r="59" spans="2:14" ht="16.5"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</row>
    <row r="60" spans="2:14" ht="16.5"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</row>
    <row r="61" spans="2:14" ht="16.5">
      <c r="B61" s="34" t="s">
        <v>20</v>
      </c>
      <c r="C61" s="32">
        <v>4.5</v>
      </c>
      <c r="D61" s="32">
        <v>8.1</v>
      </c>
      <c r="E61" s="32">
        <v>12.1</v>
      </c>
      <c r="F61" s="32">
        <v>17.3</v>
      </c>
      <c r="G61" s="32">
        <v>21</v>
      </c>
      <c r="H61" s="32">
        <v>23.6</v>
      </c>
      <c r="I61" s="32">
        <v>25.6</v>
      </c>
      <c r="J61" s="32">
        <v>21.2</v>
      </c>
      <c r="K61" s="33">
        <v>15.4</v>
      </c>
      <c r="L61" s="33">
        <v>9.9</v>
      </c>
      <c r="M61" s="33">
        <v>5.5</v>
      </c>
      <c r="N61" s="33">
        <v>4.0999999999999996</v>
      </c>
    </row>
    <row r="62" spans="2:14" ht="16.5">
      <c r="B62" s="35" t="s">
        <v>21</v>
      </c>
      <c r="C62" s="36">
        <f>C61/3.6</f>
        <v>1.25</v>
      </c>
      <c r="D62" s="36">
        <f t="shared" ref="D62:N62" si="7">D61/3.6</f>
        <v>2.25</v>
      </c>
      <c r="E62" s="36">
        <f t="shared" si="7"/>
        <v>3.3611111111111107</v>
      </c>
      <c r="F62" s="36">
        <f t="shared" si="7"/>
        <v>4.8055555555555554</v>
      </c>
      <c r="G62" s="36">
        <f t="shared" si="7"/>
        <v>5.833333333333333</v>
      </c>
      <c r="H62" s="36">
        <f t="shared" si="7"/>
        <v>6.5555555555555554</v>
      </c>
      <c r="I62" s="36">
        <f t="shared" si="7"/>
        <v>7.1111111111111116</v>
      </c>
      <c r="J62" s="36">
        <f t="shared" si="7"/>
        <v>5.8888888888888884</v>
      </c>
      <c r="K62" s="36">
        <f t="shared" si="7"/>
        <v>4.2777777777777777</v>
      </c>
      <c r="L62" s="36">
        <f t="shared" si="7"/>
        <v>2.75</v>
      </c>
      <c r="M62" s="36">
        <f t="shared" si="7"/>
        <v>1.5277777777777777</v>
      </c>
      <c r="N62" s="36">
        <f t="shared" si="7"/>
        <v>1.1388888888888888</v>
      </c>
    </row>
    <row r="63" spans="2:14" ht="16.5">
      <c r="B63" s="37" t="s">
        <v>22</v>
      </c>
      <c r="C63" s="38"/>
      <c r="D63" s="38"/>
      <c r="E63" s="39"/>
      <c r="F63" s="38" t="s">
        <v>23</v>
      </c>
      <c r="G63" s="40">
        <f>(SUM(C61:N61)/12)*0.9</f>
        <v>12.622499999999999</v>
      </c>
      <c r="H63" s="41"/>
      <c r="I63" s="41" t="s">
        <v>24</v>
      </c>
      <c r="J63" s="40">
        <f>(SUM(C62:N62)/12)*0.9</f>
        <v>3.5062500000000001</v>
      </c>
      <c r="K63" s="42"/>
      <c r="L63" s="42"/>
      <c r="M63" s="42"/>
      <c r="N63" s="42"/>
    </row>
    <row r="65" spans="2:14">
      <c r="B65" s="76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76"/>
      <c r="N65" s="76"/>
    </row>
    <row r="66" spans="2:14" ht="16.5">
      <c r="B66" s="25" t="s">
        <v>12</v>
      </c>
      <c r="C66" s="198" t="s">
        <v>37</v>
      </c>
      <c r="D66" s="198"/>
      <c r="E66" s="26" t="s">
        <v>14</v>
      </c>
      <c r="F66" s="27">
        <v>15</v>
      </c>
      <c r="G66" s="26" t="s">
        <v>15</v>
      </c>
      <c r="H66" s="27">
        <v>1083</v>
      </c>
      <c r="I66" s="28" t="s">
        <v>16</v>
      </c>
      <c r="J66" s="28"/>
      <c r="K66" s="28"/>
      <c r="L66" s="27">
        <v>11</v>
      </c>
      <c r="M66" s="29" t="s">
        <v>17</v>
      </c>
      <c r="N66" s="27">
        <v>120</v>
      </c>
    </row>
    <row r="67" spans="2:14" ht="16.5"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</row>
    <row r="68" spans="2:14" ht="16.5"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</row>
    <row r="69" spans="2:14" ht="16.5">
      <c r="B69" s="34" t="s">
        <v>20</v>
      </c>
      <c r="C69" s="32">
        <v>7</v>
      </c>
      <c r="D69" s="32">
        <v>9.3000000000000007</v>
      </c>
      <c r="E69" s="32">
        <v>14.1</v>
      </c>
      <c r="F69" s="32">
        <v>19.600000000000001</v>
      </c>
      <c r="G69" s="32">
        <v>23.5</v>
      </c>
      <c r="H69" s="32">
        <v>27</v>
      </c>
      <c r="I69" s="32">
        <v>27.4</v>
      </c>
      <c r="J69" s="32">
        <v>23.9</v>
      </c>
      <c r="K69" s="33">
        <v>18.399999999999999</v>
      </c>
      <c r="L69" s="33">
        <v>13</v>
      </c>
      <c r="M69" s="33">
        <v>7.9</v>
      </c>
      <c r="N69" s="33">
        <v>5.9</v>
      </c>
    </row>
    <row r="70" spans="2:14" ht="16.5">
      <c r="B70" s="35" t="s">
        <v>21</v>
      </c>
      <c r="C70" s="36">
        <f>C69/3.6</f>
        <v>1.9444444444444444</v>
      </c>
      <c r="D70" s="36">
        <f t="shared" ref="D70:M70" si="8">D69/3.6</f>
        <v>2.5833333333333335</v>
      </c>
      <c r="E70" s="36">
        <f t="shared" si="8"/>
        <v>3.9166666666666665</v>
      </c>
      <c r="F70" s="36">
        <f t="shared" si="8"/>
        <v>5.4444444444444446</v>
      </c>
      <c r="G70" s="36">
        <f t="shared" si="8"/>
        <v>6.5277777777777777</v>
      </c>
      <c r="H70" s="36">
        <f t="shared" si="8"/>
        <v>7.5</v>
      </c>
      <c r="I70" s="36">
        <f t="shared" si="8"/>
        <v>7.6111111111111107</v>
      </c>
      <c r="J70" s="36">
        <f t="shared" si="8"/>
        <v>6.6388888888888884</v>
      </c>
      <c r="K70" s="36">
        <f t="shared" si="8"/>
        <v>5.1111111111111107</v>
      </c>
      <c r="L70" s="36">
        <f t="shared" si="8"/>
        <v>3.6111111111111112</v>
      </c>
      <c r="M70" s="36">
        <f t="shared" si="8"/>
        <v>2.1944444444444446</v>
      </c>
      <c r="N70" s="89"/>
    </row>
    <row r="71" spans="2:14" ht="16.5">
      <c r="B71" s="37" t="s">
        <v>22</v>
      </c>
      <c r="C71" s="38"/>
      <c r="D71" s="38"/>
      <c r="E71" s="39"/>
      <c r="F71" s="38" t="s">
        <v>23</v>
      </c>
      <c r="G71" s="40">
        <f>(SUM(C69:N69)/12)*0.9</f>
        <v>14.775000000000002</v>
      </c>
      <c r="H71" s="41"/>
      <c r="I71" s="41" t="s">
        <v>24</v>
      </c>
      <c r="J71" s="40">
        <f>(SUM(C70:N70)/12)*0.9</f>
        <v>3.9812499999999997</v>
      </c>
      <c r="K71" s="42"/>
      <c r="L71" s="42"/>
      <c r="M71" s="42"/>
      <c r="N71" s="36">
        <f>N69/3.6</f>
        <v>1.6388888888888888</v>
      </c>
    </row>
    <row r="72" spans="2:14">
      <c r="B72" s="76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76"/>
      <c r="N72" s="76"/>
    </row>
    <row r="74" spans="2:14" ht="16.5">
      <c r="B74" s="25" t="s">
        <v>12</v>
      </c>
      <c r="C74" s="199" t="s">
        <v>38</v>
      </c>
      <c r="D74" s="199"/>
      <c r="E74" s="26" t="s">
        <v>14</v>
      </c>
      <c r="F74" s="27">
        <v>149</v>
      </c>
      <c r="G74" s="26" t="s">
        <v>15</v>
      </c>
      <c r="H74" s="27">
        <v>2410</v>
      </c>
      <c r="I74" s="28" t="s">
        <v>16</v>
      </c>
      <c r="J74" s="28"/>
      <c r="K74" s="28"/>
      <c r="L74" s="27">
        <v>6.9</v>
      </c>
      <c r="M74" s="29" t="s">
        <v>17</v>
      </c>
      <c r="N74" s="27">
        <v>183</v>
      </c>
    </row>
    <row r="75" spans="2:14" ht="16.5">
      <c r="B75" s="25" t="s">
        <v>18</v>
      </c>
      <c r="C75" s="26">
        <v>1</v>
      </c>
      <c r="D75" s="26">
        <v>2</v>
      </c>
      <c r="E75" s="26">
        <v>3</v>
      </c>
      <c r="F75" s="26">
        <v>4</v>
      </c>
      <c r="G75" s="26">
        <v>5</v>
      </c>
      <c r="H75" s="26">
        <v>6</v>
      </c>
      <c r="I75" s="26">
        <v>7</v>
      </c>
      <c r="J75" s="26">
        <v>8</v>
      </c>
      <c r="K75" s="29">
        <v>9</v>
      </c>
      <c r="L75" s="29">
        <v>10</v>
      </c>
      <c r="M75" s="29">
        <v>11</v>
      </c>
      <c r="N75" s="29">
        <v>12</v>
      </c>
    </row>
    <row r="76" spans="2:14" ht="16.5">
      <c r="B76" s="30" t="s">
        <v>19</v>
      </c>
      <c r="C76" s="31">
        <v>31</v>
      </c>
      <c r="D76" s="31">
        <v>28</v>
      </c>
      <c r="E76" s="31">
        <v>31</v>
      </c>
      <c r="F76" s="32">
        <v>30</v>
      </c>
      <c r="G76" s="32">
        <v>31</v>
      </c>
      <c r="H76" s="32">
        <v>30</v>
      </c>
      <c r="I76" s="32">
        <v>31</v>
      </c>
      <c r="J76" s="32">
        <v>31</v>
      </c>
      <c r="K76" s="33">
        <v>30</v>
      </c>
      <c r="L76" s="33">
        <v>31</v>
      </c>
      <c r="M76" s="33">
        <v>30</v>
      </c>
      <c r="N76" s="33">
        <v>31</v>
      </c>
    </row>
    <row r="77" spans="2:14" ht="16.5">
      <c r="B77" s="34" t="s">
        <v>20</v>
      </c>
      <c r="C77" s="32">
        <v>4.5999999999999996</v>
      </c>
      <c r="D77" s="32">
        <v>7.8</v>
      </c>
      <c r="E77" s="32">
        <v>12.4</v>
      </c>
      <c r="F77" s="32">
        <v>16.100000000000001</v>
      </c>
      <c r="G77" s="32">
        <v>20.399999999999999</v>
      </c>
      <c r="H77" s="32">
        <v>20.6</v>
      </c>
      <c r="I77" s="32">
        <v>24.4</v>
      </c>
      <c r="J77" s="32">
        <v>20.2</v>
      </c>
      <c r="K77" s="33">
        <v>14.8</v>
      </c>
      <c r="L77" s="33">
        <v>9.1999999999999993</v>
      </c>
      <c r="M77" s="33">
        <v>5.3</v>
      </c>
      <c r="N77" s="33">
        <v>4.3</v>
      </c>
    </row>
    <row r="78" spans="2:14" ht="16.5">
      <c r="B78" s="35" t="s">
        <v>21</v>
      </c>
      <c r="C78" s="36">
        <f>C77/3.6</f>
        <v>1.2777777777777777</v>
      </c>
      <c r="D78" s="36">
        <f t="shared" ref="D78:N78" si="9">D77/3.6</f>
        <v>2.1666666666666665</v>
      </c>
      <c r="E78" s="36">
        <f t="shared" si="9"/>
        <v>3.4444444444444446</v>
      </c>
      <c r="F78" s="36">
        <f t="shared" si="9"/>
        <v>4.4722222222222223</v>
      </c>
      <c r="G78" s="36">
        <f t="shared" si="9"/>
        <v>5.6666666666666661</v>
      </c>
      <c r="H78" s="36">
        <f t="shared" si="9"/>
        <v>5.7222222222222223</v>
      </c>
      <c r="I78" s="36">
        <f t="shared" si="9"/>
        <v>6.7777777777777768</v>
      </c>
      <c r="J78" s="36">
        <f t="shared" si="9"/>
        <v>5.6111111111111107</v>
      </c>
      <c r="K78" s="36">
        <f t="shared" si="9"/>
        <v>4.1111111111111116</v>
      </c>
      <c r="L78" s="36">
        <f t="shared" si="9"/>
        <v>2.5555555555555554</v>
      </c>
      <c r="M78" s="36">
        <f t="shared" si="9"/>
        <v>1.4722222222222221</v>
      </c>
      <c r="N78" s="36">
        <f t="shared" si="9"/>
        <v>1.1944444444444444</v>
      </c>
    </row>
    <row r="79" spans="2:14" ht="16.5">
      <c r="B79" s="37" t="s">
        <v>22</v>
      </c>
      <c r="C79" s="38"/>
      <c r="D79" s="38"/>
      <c r="E79" s="39"/>
      <c r="F79" s="38" t="s">
        <v>23</v>
      </c>
      <c r="G79" s="40">
        <f>(SUM(C77:N77)/12)*0.9</f>
        <v>12.007500000000002</v>
      </c>
      <c r="H79" s="41"/>
      <c r="I79" s="41" t="s">
        <v>24</v>
      </c>
      <c r="J79" s="40">
        <f>(SUM(C78:N78)/12)*0.9</f>
        <v>3.3354166666666667</v>
      </c>
      <c r="K79" s="42"/>
      <c r="L79" s="42"/>
      <c r="M79" s="42"/>
      <c r="N79" s="42"/>
    </row>
    <row r="80" spans="2:14" ht="16.5">
      <c r="B80" s="77"/>
      <c r="C80" s="58" t="s">
        <v>39</v>
      </c>
      <c r="D80" s="58"/>
      <c r="E80" s="75"/>
      <c r="F80" s="58" t="s">
        <v>40</v>
      </c>
      <c r="G80" s="77"/>
      <c r="H80" s="58"/>
      <c r="I80" s="78" t="s">
        <v>41</v>
      </c>
      <c r="J80" s="77"/>
      <c r="K80" s="77"/>
      <c r="L80" s="77"/>
      <c r="M80" s="79"/>
      <c r="N80" s="79"/>
    </row>
    <row r="95" spans="2:14" ht="16.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8"/>
      <c r="N95" s="49"/>
    </row>
    <row r="96" spans="2:14" ht="16.5">
      <c r="B96" s="56"/>
      <c r="C96" s="197"/>
      <c r="D96" s="197"/>
      <c r="E96" s="50"/>
      <c r="F96" s="87"/>
      <c r="G96" s="50"/>
      <c r="H96" s="87"/>
      <c r="I96" s="70"/>
      <c r="J96" s="70"/>
      <c r="K96" s="70"/>
      <c r="L96" s="87"/>
      <c r="M96" s="50"/>
      <c r="N96" s="87"/>
    </row>
    <row r="97" spans="2:14" ht="16.5">
      <c r="B97" s="56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</row>
    <row r="98" spans="2:14" ht="16.5">
      <c r="B98" s="71"/>
      <c r="C98" s="72"/>
      <c r="D98" s="72"/>
      <c r="E98" s="72"/>
      <c r="F98" s="50"/>
      <c r="G98" s="50"/>
      <c r="H98" s="50"/>
      <c r="I98" s="50"/>
      <c r="J98" s="50"/>
      <c r="K98" s="50"/>
      <c r="L98" s="50"/>
      <c r="M98" s="50"/>
      <c r="N98" s="50"/>
    </row>
    <row r="99" spans="2:14" ht="16.5">
      <c r="B99" s="56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</row>
    <row r="100" spans="2:14" ht="16.5">
      <c r="B100" s="73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</row>
    <row r="101" spans="2:14" ht="16.5">
      <c r="B101" s="56"/>
      <c r="C101" s="5"/>
      <c r="D101" s="5"/>
      <c r="E101" s="57"/>
      <c r="F101" s="5"/>
      <c r="G101" s="60"/>
      <c r="H101" s="50"/>
      <c r="I101" s="50"/>
      <c r="J101" s="60"/>
      <c r="K101" s="50"/>
      <c r="L101" s="50"/>
      <c r="M101" s="50"/>
      <c r="N101" s="50"/>
    </row>
    <row r="102" spans="2:14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</sheetData>
  <mergeCells count="5">
    <mergeCell ref="C96:D96"/>
    <mergeCell ref="C18:D18"/>
    <mergeCell ref="C34:D34"/>
    <mergeCell ref="C66:D66"/>
    <mergeCell ref="C74:D74"/>
  </mergeCells>
  <pageMargins left="0.7" right="0.7" top="0.75" bottom="0.75" header="0.3" footer="0.3"/>
  <pageSetup paperSize="9" scale="4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N87"/>
  <sheetViews>
    <sheetView view="pageLayout" topLeftCell="A66" zoomScale="90" zoomScaleNormal="100" zoomScaleSheetLayoutView="80" zoomScalePageLayoutView="90" workbookViewId="0">
      <selection activeCell="B2" sqref="B2:N7"/>
    </sheetView>
  </sheetViews>
  <sheetFormatPr defaultRowHeight="15"/>
  <cols>
    <col min="1" max="1" width="5.42578125" customWidth="1"/>
    <col min="2" max="2" width="23.28515625" customWidth="1"/>
  </cols>
  <sheetData>
    <row r="2" spans="2:14" ht="16.5">
      <c r="B2" s="25" t="s">
        <v>12</v>
      </c>
      <c r="C2" s="199" t="s">
        <v>42</v>
      </c>
      <c r="D2" s="199"/>
      <c r="E2" s="26" t="s">
        <v>14</v>
      </c>
      <c r="F2" s="27">
        <v>262</v>
      </c>
      <c r="G2" s="26" t="s">
        <v>15</v>
      </c>
      <c r="H2" s="27">
        <v>2791</v>
      </c>
      <c r="I2" s="28" t="s">
        <v>16</v>
      </c>
      <c r="J2" s="28"/>
      <c r="K2" s="28"/>
      <c r="L2" s="27">
        <v>6.1</v>
      </c>
      <c r="M2" s="29" t="s">
        <v>17</v>
      </c>
      <c r="N2" s="27">
        <v>183</v>
      </c>
    </row>
    <row r="3" spans="2:14" ht="16.5"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</row>
    <row r="4" spans="2:14" ht="16.5"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</row>
    <row r="5" spans="2:14" ht="16.5">
      <c r="B5" s="34" t="s">
        <v>20</v>
      </c>
      <c r="C5" s="32">
        <v>4.5</v>
      </c>
      <c r="D5" s="32">
        <v>8.1999999999999993</v>
      </c>
      <c r="E5" s="32">
        <v>12.7</v>
      </c>
      <c r="F5" s="32">
        <v>16.5</v>
      </c>
      <c r="G5" s="32">
        <v>20.6</v>
      </c>
      <c r="H5" s="32">
        <v>21.3</v>
      </c>
      <c r="I5" s="32">
        <v>22.5</v>
      </c>
      <c r="J5" s="32">
        <v>17.5</v>
      </c>
      <c r="K5" s="33">
        <v>14.2</v>
      </c>
      <c r="L5" s="33">
        <v>9.3000000000000007</v>
      </c>
      <c r="M5" s="33">
        <v>5.0999999999999996</v>
      </c>
      <c r="N5" s="33">
        <v>3.9</v>
      </c>
    </row>
    <row r="6" spans="2:14" ht="16.5">
      <c r="B6" s="35" t="s">
        <v>21</v>
      </c>
      <c r="C6" s="36">
        <f>C5/3.6</f>
        <v>1.25</v>
      </c>
      <c r="D6" s="36">
        <f t="shared" ref="D6:N6" si="0">D5/3.6</f>
        <v>2.2777777777777777</v>
      </c>
      <c r="E6" s="36">
        <f t="shared" si="0"/>
        <v>3.5277777777777777</v>
      </c>
      <c r="F6" s="36">
        <f t="shared" si="0"/>
        <v>4.583333333333333</v>
      </c>
      <c r="G6" s="36">
        <f t="shared" si="0"/>
        <v>5.7222222222222223</v>
      </c>
      <c r="H6" s="36">
        <f t="shared" si="0"/>
        <v>5.916666666666667</v>
      </c>
      <c r="I6" s="36">
        <f t="shared" si="0"/>
        <v>6.25</v>
      </c>
      <c r="J6" s="36">
        <f t="shared" si="0"/>
        <v>4.8611111111111107</v>
      </c>
      <c r="K6" s="36">
        <f t="shared" si="0"/>
        <v>3.9444444444444442</v>
      </c>
      <c r="L6" s="36">
        <f t="shared" si="0"/>
        <v>2.5833333333333335</v>
      </c>
      <c r="M6" s="36">
        <f t="shared" si="0"/>
        <v>1.4166666666666665</v>
      </c>
      <c r="N6" s="36">
        <f t="shared" si="0"/>
        <v>1.0833333333333333</v>
      </c>
    </row>
    <row r="7" spans="2:14" ht="16.5">
      <c r="B7" s="37" t="s">
        <v>22</v>
      </c>
      <c r="C7" s="38"/>
      <c r="D7" s="38"/>
      <c r="E7" s="39"/>
      <c r="F7" s="38" t="s">
        <v>23</v>
      </c>
      <c r="G7" s="40">
        <f>(SUM(C5:N5)/12)*0.9</f>
        <v>11.7225</v>
      </c>
      <c r="H7" s="41"/>
      <c r="I7" s="41" t="s">
        <v>24</v>
      </c>
      <c r="J7" s="40">
        <f>(SUM(C6:N6)/12)*0.9</f>
        <v>3.2562500000000001</v>
      </c>
      <c r="K7" s="42"/>
      <c r="L7" s="42"/>
      <c r="M7" s="42"/>
      <c r="N7" s="42"/>
    </row>
    <row r="10" spans="2:14" ht="16.5">
      <c r="B10" s="25" t="s">
        <v>12</v>
      </c>
      <c r="C10" s="198" t="s">
        <v>43</v>
      </c>
      <c r="D10" s="198"/>
      <c r="E10" s="26" t="s">
        <v>14</v>
      </c>
      <c r="F10" s="27">
        <v>4</v>
      </c>
      <c r="G10" s="26" t="s">
        <v>15</v>
      </c>
      <c r="H10" s="27">
        <v>990</v>
      </c>
      <c r="I10" s="28" t="s">
        <v>16</v>
      </c>
      <c r="J10" s="28"/>
      <c r="K10" s="28"/>
      <c r="L10" s="27">
        <v>12</v>
      </c>
      <c r="M10" s="29" t="s">
        <v>17</v>
      </c>
      <c r="N10" s="27">
        <v>137</v>
      </c>
    </row>
    <row r="11" spans="2:14" ht="16.5"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</row>
    <row r="12" spans="2:14" ht="16.5"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</row>
    <row r="13" spans="2:14" ht="16.5">
      <c r="B13" s="34" t="s">
        <v>20</v>
      </c>
      <c r="C13" s="32">
        <v>7.3</v>
      </c>
      <c r="D13" s="32">
        <v>9.8000000000000007</v>
      </c>
      <c r="E13" s="32">
        <v>14.4</v>
      </c>
      <c r="F13" s="32">
        <v>18.5</v>
      </c>
      <c r="G13" s="32">
        <v>22.5</v>
      </c>
      <c r="H13" s="32">
        <v>25</v>
      </c>
      <c r="I13" s="32">
        <v>27.3</v>
      </c>
      <c r="J13" s="32">
        <v>23.9</v>
      </c>
      <c r="K13" s="33">
        <v>17.600000000000001</v>
      </c>
      <c r="L13" s="33">
        <v>12.2</v>
      </c>
      <c r="M13" s="33">
        <v>8.1</v>
      </c>
      <c r="N13" s="33">
        <v>6.4</v>
      </c>
    </row>
    <row r="14" spans="2:14" ht="16.5">
      <c r="B14" s="35" t="s">
        <v>21</v>
      </c>
      <c r="C14" s="36">
        <f>C13/3.6</f>
        <v>2.0277777777777777</v>
      </c>
      <c r="D14" s="36">
        <f t="shared" ref="D14:N14" si="1">D13/3.6</f>
        <v>2.7222222222222223</v>
      </c>
      <c r="E14" s="36">
        <f t="shared" si="1"/>
        <v>4</v>
      </c>
      <c r="F14" s="36">
        <f t="shared" si="1"/>
        <v>5.1388888888888884</v>
      </c>
      <c r="G14" s="36">
        <f t="shared" si="1"/>
        <v>6.25</v>
      </c>
      <c r="H14" s="36">
        <f t="shared" si="1"/>
        <v>6.9444444444444446</v>
      </c>
      <c r="I14" s="36">
        <f t="shared" si="1"/>
        <v>7.583333333333333</v>
      </c>
      <c r="J14" s="36">
        <f t="shared" si="1"/>
        <v>6.6388888888888884</v>
      </c>
      <c r="K14" s="36">
        <f t="shared" si="1"/>
        <v>4.8888888888888893</v>
      </c>
      <c r="L14" s="36">
        <f t="shared" si="1"/>
        <v>3.3888888888888884</v>
      </c>
      <c r="M14" s="36">
        <f t="shared" si="1"/>
        <v>2.25</v>
      </c>
      <c r="N14" s="36">
        <f t="shared" si="1"/>
        <v>1.7777777777777779</v>
      </c>
    </row>
    <row r="15" spans="2:14" ht="16.5">
      <c r="B15" s="37" t="s">
        <v>22</v>
      </c>
      <c r="C15" s="38"/>
      <c r="D15" s="38"/>
      <c r="E15" s="39"/>
      <c r="F15" s="38" t="s">
        <v>23</v>
      </c>
      <c r="G15" s="40">
        <f>(SUM(C13:N13)/12)*0.9</f>
        <v>14.475</v>
      </c>
      <c r="H15" s="41"/>
      <c r="I15" s="41" t="s">
        <v>24</v>
      </c>
      <c r="J15" s="40">
        <f>(SUM(C14:N14)/12)*0.9</f>
        <v>4.020833333333333</v>
      </c>
      <c r="K15" s="42"/>
      <c r="L15" s="42"/>
      <c r="M15" s="42"/>
      <c r="N15" s="42"/>
    </row>
    <row r="16" spans="2:14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2:1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6.5">
      <c r="B18" s="26" t="s">
        <v>12</v>
      </c>
      <c r="C18" s="51" t="s">
        <v>44</v>
      </c>
      <c r="D18" s="51"/>
      <c r="E18" s="26" t="s">
        <v>14</v>
      </c>
      <c r="F18" s="27">
        <v>701</v>
      </c>
      <c r="G18" s="26" t="s">
        <v>15</v>
      </c>
      <c r="H18" s="27">
        <v>2346</v>
      </c>
      <c r="I18" s="28" t="s">
        <v>16</v>
      </c>
      <c r="J18" s="28"/>
      <c r="K18" s="28"/>
      <c r="L18" s="27">
        <v>7.1</v>
      </c>
      <c r="M18" s="29" t="s">
        <v>17</v>
      </c>
      <c r="N18" s="27">
        <v>183</v>
      </c>
    </row>
    <row r="19" spans="2:14" ht="16.5"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</row>
    <row r="20" spans="2:14" ht="16.5"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</row>
    <row r="21" spans="2:14" ht="16.5">
      <c r="B21" s="34" t="s">
        <v>20</v>
      </c>
      <c r="C21" s="32">
        <v>6.2</v>
      </c>
      <c r="D21" s="32">
        <v>9.5</v>
      </c>
      <c r="E21" s="32">
        <v>13.5</v>
      </c>
      <c r="F21" s="32">
        <v>18.7</v>
      </c>
      <c r="G21" s="32">
        <v>25.5</v>
      </c>
      <c r="H21" s="32">
        <v>25.5</v>
      </c>
      <c r="I21" s="32">
        <v>25.7</v>
      </c>
      <c r="J21" s="32">
        <v>23.1</v>
      </c>
      <c r="K21" s="33">
        <v>17.399999999999999</v>
      </c>
      <c r="L21" s="33">
        <v>12</v>
      </c>
      <c r="M21" s="33">
        <v>7.3</v>
      </c>
      <c r="N21" s="33">
        <v>5.6</v>
      </c>
    </row>
    <row r="22" spans="2:14" ht="16.5">
      <c r="B22" s="35" t="s">
        <v>21</v>
      </c>
      <c r="C22" s="36">
        <f t="shared" ref="C22:N22" si="2">C21/3.6</f>
        <v>1.7222222222222223</v>
      </c>
      <c r="D22" s="36">
        <f t="shared" si="2"/>
        <v>2.6388888888888888</v>
      </c>
      <c r="E22" s="36">
        <f t="shared" si="2"/>
        <v>3.75</v>
      </c>
      <c r="F22" s="36">
        <f t="shared" si="2"/>
        <v>5.1944444444444438</v>
      </c>
      <c r="G22" s="36">
        <f t="shared" si="2"/>
        <v>7.083333333333333</v>
      </c>
      <c r="H22" s="36">
        <f t="shared" si="2"/>
        <v>7.083333333333333</v>
      </c>
      <c r="I22" s="36">
        <f t="shared" si="2"/>
        <v>7.1388888888888884</v>
      </c>
      <c r="J22" s="36">
        <f t="shared" si="2"/>
        <v>6.416666666666667</v>
      </c>
      <c r="K22" s="36">
        <f t="shared" si="2"/>
        <v>4.833333333333333</v>
      </c>
      <c r="L22" s="36">
        <f t="shared" si="2"/>
        <v>3.333333333333333</v>
      </c>
      <c r="M22" s="36">
        <f t="shared" si="2"/>
        <v>2.0277777777777777</v>
      </c>
      <c r="N22" s="36">
        <f t="shared" si="2"/>
        <v>1.5555555555555554</v>
      </c>
    </row>
    <row r="23" spans="2:14" ht="16.5">
      <c r="B23" s="37" t="s">
        <v>22</v>
      </c>
      <c r="C23" s="38"/>
      <c r="D23" s="38"/>
      <c r="E23" s="39"/>
      <c r="F23" s="38" t="s">
        <v>23</v>
      </c>
      <c r="G23" s="40">
        <f>(SUM(C21:N21)/12)*0.9</f>
        <v>14.250000000000002</v>
      </c>
      <c r="H23" s="41"/>
      <c r="I23" s="41" t="s">
        <v>24</v>
      </c>
      <c r="J23" s="40">
        <f>(SUM(C22:N22)/12)*0.9</f>
        <v>3.958333333333333</v>
      </c>
      <c r="K23" s="42"/>
      <c r="L23" s="42"/>
      <c r="M23" s="42"/>
      <c r="N23" s="42"/>
    </row>
    <row r="24" spans="2:1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6.5">
      <c r="B26" s="25" t="s">
        <v>12</v>
      </c>
      <c r="C26" s="51" t="s">
        <v>45</v>
      </c>
      <c r="D26" s="51"/>
      <c r="E26" s="26" t="s">
        <v>14</v>
      </c>
      <c r="F26" s="27">
        <v>330</v>
      </c>
      <c r="G26" s="26" t="s">
        <v>15</v>
      </c>
      <c r="H26" s="27">
        <v>1556</v>
      </c>
      <c r="I26" s="28" t="s">
        <v>16</v>
      </c>
      <c r="J26" s="28"/>
      <c r="K26" s="28"/>
      <c r="L26" s="27">
        <v>8.6999999999999993</v>
      </c>
      <c r="M26" s="29" t="s">
        <v>17</v>
      </c>
      <c r="N26" s="27">
        <v>166</v>
      </c>
    </row>
    <row r="27" spans="2:14" ht="16.5"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</row>
    <row r="28" spans="2:14" ht="16.5"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</row>
    <row r="29" spans="2:14" ht="16.5">
      <c r="B29" s="34" t="s">
        <v>20</v>
      </c>
      <c r="C29" s="32">
        <v>5.9</v>
      </c>
      <c r="D29" s="32">
        <v>8.8000000000000007</v>
      </c>
      <c r="E29" s="32">
        <v>13.1</v>
      </c>
      <c r="F29" s="32">
        <v>18.7</v>
      </c>
      <c r="G29" s="32">
        <v>23.3</v>
      </c>
      <c r="H29" s="32">
        <v>24.8</v>
      </c>
      <c r="I29" s="32">
        <v>26.4</v>
      </c>
      <c r="J29" s="32">
        <v>22.5</v>
      </c>
      <c r="K29" s="33">
        <v>17.100000000000001</v>
      </c>
      <c r="L29" s="33">
        <v>11.8</v>
      </c>
      <c r="M29" s="33">
        <v>6.8</v>
      </c>
      <c r="N29" s="33">
        <v>5.0999999999999996</v>
      </c>
    </row>
    <row r="30" spans="2:14" ht="16.5">
      <c r="B30" s="35" t="s">
        <v>21</v>
      </c>
      <c r="C30" s="36">
        <f>C29/3.6</f>
        <v>1.6388888888888888</v>
      </c>
      <c r="D30" s="36">
        <f t="shared" ref="D30:N30" si="3">D29/3.6</f>
        <v>2.4444444444444446</v>
      </c>
      <c r="E30" s="36">
        <f t="shared" si="3"/>
        <v>3.6388888888888888</v>
      </c>
      <c r="F30" s="36">
        <f t="shared" si="3"/>
        <v>5.1944444444444438</v>
      </c>
      <c r="G30" s="36">
        <f t="shared" si="3"/>
        <v>6.4722222222222223</v>
      </c>
      <c r="H30" s="36">
        <f t="shared" si="3"/>
        <v>6.8888888888888893</v>
      </c>
      <c r="I30" s="36">
        <f t="shared" si="3"/>
        <v>7.333333333333333</v>
      </c>
      <c r="J30" s="36">
        <f t="shared" si="3"/>
        <v>6.25</v>
      </c>
      <c r="K30" s="36">
        <f t="shared" si="3"/>
        <v>4.75</v>
      </c>
      <c r="L30" s="36">
        <f t="shared" si="3"/>
        <v>3.2777777777777777</v>
      </c>
      <c r="M30" s="36">
        <f t="shared" si="3"/>
        <v>1.8888888888888888</v>
      </c>
      <c r="N30" s="36">
        <f t="shared" si="3"/>
        <v>1.4166666666666665</v>
      </c>
    </row>
    <row r="31" spans="2:14" ht="16.5">
      <c r="B31" s="37" t="s">
        <v>22</v>
      </c>
      <c r="C31" s="38"/>
      <c r="D31" s="38"/>
      <c r="E31" s="39"/>
      <c r="F31" s="38" t="s">
        <v>23</v>
      </c>
      <c r="G31" s="40">
        <f>(SUM(C29:N29)/12)*0.9</f>
        <v>13.822500000000002</v>
      </c>
      <c r="H31" s="41"/>
      <c r="I31" s="41" t="s">
        <v>24</v>
      </c>
      <c r="J31" s="40">
        <f>(SUM(C30:N30)/12)*0.9</f>
        <v>3.8395833333333331</v>
      </c>
      <c r="K31" s="42"/>
      <c r="L31" s="42"/>
      <c r="M31" s="42"/>
      <c r="N31" s="42"/>
    </row>
    <row r="32" spans="2:14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6.5">
      <c r="B34" s="25" t="s">
        <v>12</v>
      </c>
      <c r="C34" s="27" t="s">
        <v>46</v>
      </c>
      <c r="D34" s="27"/>
      <c r="E34" s="26" t="s">
        <v>14</v>
      </c>
      <c r="F34" s="27">
        <v>230</v>
      </c>
      <c r="G34" s="26" t="s">
        <v>15</v>
      </c>
      <c r="H34" s="27">
        <v>1550</v>
      </c>
      <c r="I34" s="28" t="s">
        <v>16</v>
      </c>
      <c r="J34" s="28"/>
      <c r="K34" s="28"/>
      <c r="L34" s="27">
        <v>9.6999999999999993</v>
      </c>
      <c r="M34" s="29" t="s">
        <v>17</v>
      </c>
      <c r="N34" s="27">
        <v>166</v>
      </c>
    </row>
    <row r="35" spans="2:14" ht="16.5"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</row>
    <row r="36" spans="2:14" ht="16.5"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</row>
    <row r="37" spans="2:14" ht="16.5">
      <c r="B37" s="34" t="s">
        <v>20</v>
      </c>
      <c r="C37" s="32">
        <v>9</v>
      </c>
      <c r="D37" s="32">
        <v>11.9</v>
      </c>
      <c r="E37" s="32">
        <v>16</v>
      </c>
      <c r="F37" s="32">
        <v>20.8</v>
      </c>
      <c r="G37" s="32">
        <v>23.5</v>
      </c>
      <c r="H37" s="32">
        <v>28.2</v>
      </c>
      <c r="I37" s="32">
        <v>28.2</v>
      </c>
      <c r="J37" s="32">
        <v>24.4</v>
      </c>
      <c r="K37" s="33">
        <v>19.5</v>
      </c>
      <c r="L37" s="33">
        <v>8.9</v>
      </c>
      <c r="M37" s="33">
        <v>5.9</v>
      </c>
      <c r="N37" s="33">
        <v>5</v>
      </c>
    </row>
    <row r="38" spans="2:14" ht="16.5">
      <c r="B38" s="35" t="s">
        <v>21</v>
      </c>
      <c r="C38" s="36">
        <f>C37/3.6</f>
        <v>2.5</v>
      </c>
      <c r="D38" s="36">
        <f t="shared" ref="D38:N38" si="4">D37/3.6</f>
        <v>3.3055555555555554</v>
      </c>
      <c r="E38" s="36">
        <f t="shared" si="4"/>
        <v>4.4444444444444446</v>
      </c>
      <c r="F38" s="36">
        <f t="shared" si="4"/>
        <v>5.7777777777777777</v>
      </c>
      <c r="G38" s="36">
        <f t="shared" si="4"/>
        <v>6.5277777777777777</v>
      </c>
      <c r="H38" s="36">
        <f t="shared" si="4"/>
        <v>7.833333333333333</v>
      </c>
      <c r="I38" s="36">
        <f t="shared" si="4"/>
        <v>7.833333333333333</v>
      </c>
      <c r="J38" s="36">
        <f t="shared" si="4"/>
        <v>6.7777777777777768</v>
      </c>
      <c r="K38" s="36">
        <f t="shared" si="4"/>
        <v>5.416666666666667</v>
      </c>
      <c r="L38" s="36">
        <f t="shared" si="4"/>
        <v>2.4722222222222223</v>
      </c>
      <c r="M38" s="36">
        <f t="shared" si="4"/>
        <v>1.6388888888888888</v>
      </c>
      <c r="N38" s="36">
        <f t="shared" si="4"/>
        <v>1.3888888888888888</v>
      </c>
    </row>
    <row r="39" spans="2:14" ht="16.5">
      <c r="B39" s="37" t="s">
        <v>22</v>
      </c>
      <c r="C39" s="38"/>
      <c r="D39" s="38"/>
      <c r="E39" s="39"/>
      <c r="F39" s="38" t="s">
        <v>23</v>
      </c>
      <c r="G39" s="40">
        <f>(SUM(C37:N37)/12)*0.9</f>
        <v>15.097500000000002</v>
      </c>
      <c r="H39" s="41"/>
      <c r="I39" s="41" t="s">
        <v>24</v>
      </c>
      <c r="J39" s="40">
        <f>(SUM(C38:N38)/12)*0.9</f>
        <v>4.1937499999999996</v>
      </c>
      <c r="K39" s="42"/>
      <c r="L39" s="42"/>
      <c r="M39" s="42"/>
      <c r="N39" s="42"/>
    </row>
    <row r="40" spans="2:1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ht="16.5">
      <c r="B42" s="25" t="s">
        <v>12</v>
      </c>
      <c r="C42" s="51" t="s">
        <v>47</v>
      </c>
      <c r="D42" s="51"/>
      <c r="E42" s="26" t="s">
        <v>14</v>
      </c>
      <c r="F42" s="27">
        <v>534</v>
      </c>
      <c r="G42" s="26" t="s">
        <v>15</v>
      </c>
      <c r="H42" s="27">
        <v>3012</v>
      </c>
      <c r="I42" s="28" t="s">
        <v>16</v>
      </c>
      <c r="J42" s="28"/>
      <c r="K42" s="28"/>
      <c r="L42" s="27">
        <v>5.8</v>
      </c>
      <c r="M42" s="29" t="s">
        <v>17</v>
      </c>
      <c r="N42" s="27">
        <v>183</v>
      </c>
    </row>
    <row r="43" spans="2:14" ht="16.5"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</row>
    <row r="44" spans="2:14" ht="16.5"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</row>
    <row r="45" spans="2:14" ht="16.5">
      <c r="B45" s="34" t="s">
        <v>20</v>
      </c>
      <c r="C45" s="32">
        <v>5.5</v>
      </c>
      <c r="D45" s="32">
        <v>9.1</v>
      </c>
      <c r="E45" s="32">
        <v>11.5</v>
      </c>
      <c r="F45" s="32">
        <v>14.6</v>
      </c>
      <c r="G45" s="32">
        <v>16.399999999999999</v>
      </c>
      <c r="H45" s="32">
        <v>18.600000000000001</v>
      </c>
      <c r="I45" s="32">
        <v>18.3</v>
      </c>
      <c r="J45" s="32">
        <v>16</v>
      </c>
      <c r="K45" s="33">
        <v>12.4</v>
      </c>
      <c r="L45" s="33">
        <v>8.6999999999999993</v>
      </c>
      <c r="M45" s="33">
        <v>5.9</v>
      </c>
      <c r="N45" s="33">
        <v>5</v>
      </c>
    </row>
    <row r="46" spans="2:14" ht="16.5">
      <c r="B46" s="35" t="s">
        <v>21</v>
      </c>
      <c r="C46" s="36">
        <f>C45/3.6</f>
        <v>1.5277777777777777</v>
      </c>
      <c r="D46" s="36">
        <f t="shared" ref="D46:N46" si="5">D45/3.6</f>
        <v>2.5277777777777777</v>
      </c>
      <c r="E46" s="36">
        <f t="shared" si="5"/>
        <v>3.1944444444444442</v>
      </c>
      <c r="F46" s="36">
        <f t="shared" si="5"/>
        <v>4.0555555555555554</v>
      </c>
      <c r="G46" s="36">
        <f t="shared" si="5"/>
        <v>4.5555555555555554</v>
      </c>
      <c r="H46" s="36">
        <f t="shared" si="5"/>
        <v>5.166666666666667</v>
      </c>
      <c r="I46" s="36">
        <f t="shared" si="5"/>
        <v>5.083333333333333</v>
      </c>
      <c r="J46" s="36">
        <f t="shared" si="5"/>
        <v>4.4444444444444446</v>
      </c>
      <c r="K46" s="36">
        <f t="shared" si="5"/>
        <v>3.4444444444444446</v>
      </c>
      <c r="L46" s="36">
        <f t="shared" si="5"/>
        <v>2.4166666666666665</v>
      </c>
      <c r="M46" s="36">
        <f t="shared" si="5"/>
        <v>1.6388888888888888</v>
      </c>
      <c r="N46" s="36">
        <f t="shared" si="5"/>
        <v>1.3888888888888888</v>
      </c>
    </row>
    <row r="47" spans="2:14" ht="16.5">
      <c r="B47" s="37" t="s">
        <v>22</v>
      </c>
      <c r="C47" s="38"/>
      <c r="D47" s="38"/>
      <c r="E47" s="39"/>
      <c r="F47" s="38" t="s">
        <v>23</v>
      </c>
      <c r="G47" s="40">
        <f>(SUM(C45:N45)/12)*0.9</f>
        <v>10.65</v>
      </c>
      <c r="H47" s="41"/>
      <c r="I47" s="41" t="s">
        <v>24</v>
      </c>
      <c r="J47" s="40">
        <f>(SUM(C46:N46)/12)*0.9</f>
        <v>2.9583333333333326</v>
      </c>
      <c r="K47" s="42"/>
      <c r="L47" s="42"/>
      <c r="M47" s="42"/>
      <c r="N47" s="42"/>
    </row>
    <row r="48" spans="2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6.5">
      <c r="B50" s="25" t="s">
        <v>12</v>
      </c>
      <c r="C50" s="51" t="s">
        <v>48</v>
      </c>
      <c r="D50" s="51"/>
      <c r="E50" s="26" t="s">
        <v>14</v>
      </c>
      <c r="F50" s="27">
        <v>201</v>
      </c>
      <c r="G50" s="26" t="s">
        <v>15</v>
      </c>
      <c r="H50" s="27">
        <v>2228</v>
      </c>
      <c r="I50" s="28" t="s">
        <v>16</v>
      </c>
      <c r="J50" s="28"/>
      <c r="K50" s="28"/>
      <c r="L50" s="27">
        <v>7.2</v>
      </c>
      <c r="M50" s="29" t="s">
        <v>17</v>
      </c>
      <c r="N50" s="27">
        <v>183</v>
      </c>
    </row>
    <row r="51" spans="2:14" ht="16.5"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</row>
    <row r="52" spans="2:14" ht="16.5"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</row>
    <row r="53" spans="2:14" ht="16.5">
      <c r="B53" s="34" t="s">
        <v>20</v>
      </c>
      <c r="C53" s="32">
        <v>4.5999999999999996</v>
      </c>
      <c r="D53" s="32">
        <v>6.8</v>
      </c>
      <c r="E53" s="32">
        <v>11.1</v>
      </c>
      <c r="F53" s="32">
        <v>14.6</v>
      </c>
      <c r="G53" s="32">
        <v>18.100000000000001</v>
      </c>
      <c r="H53" s="32">
        <v>20.5</v>
      </c>
      <c r="I53" s="32">
        <v>22.1</v>
      </c>
      <c r="J53" s="32">
        <v>18</v>
      </c>
      <c r="K53" s="33">
        <v>13.1</v>
      </c>
      <c r="L53" s="33">
        <v>9</v>
      </c>
      <c r="M53" s="33">
        <v>4.9000000000000004</v>
      </c>
      <c r="N53" s="33">
        <v>4</v>
      </c>
    </row>
    <row r="54" spans="2:14" ht="16.5">
      <c r="B54" s="35" t="s">
        <v>21</v>
      </c>
      <c r="C54" s="36">
        <f>C53/3.6</f>
        <v>1.2777777777777777</v>
      </c>
      <c r="D54" s="36">
        <f t="shared" ref="D54:N54" si="6">D53/3.6</f>
        <v>1.8888888888888888</v>
      </c>
      <c r="E54" s="36">
        <f t="shared" si="6"/>
        <v>3.083333333333333</v>
      </c>
      <c r="F54" s="36">
        <f t="shared" si="6"/>
        <v>4.0555555555555554</v>
      </c>
      <c r="G54" s="36">
        <f t="shared" si="6"/>
        <v>5.0277777777777777</v>
      </c>
      <c r="H54" s="36">
        <f t="shared" si="6"/>
        <v>5.6944444444444446</v>
      </c>
      <c r="I54" s="36">
        <f t="shared" si="6"/>
        <v>6.1388888888888893</v>
      </c>
      <c r="J54" s="36">
        <f t="shared" si="6"/>
        <v>5</v>
      </c>
      <c r="K54" s="36">
        <f t="shared" si="6"/>
        <v>3.6388888888888888</v>
      </c>
      <c r="L54" s="36">
        <f t="shared" si="6"/>
        <v>2.5</v>
      </c>
      <c r="M54" s="36">
        <f t="shared" si="6"/>
        <v>1.3611111111111112</v>
      </c>
      <c r="N54" s="36">
        <f t="shared" si="6"/>
        <v>1.1111111111111112</v>
      </c>
    </row>
    <row r="55" spans="2:14" ht="16.5">
      <c r="B55" s="37" t="s">
        <v>22</v>
      </c>
      <c r="C55" s="38"/>
      <c r="D55" s="38"/>
      <c r="E55" s="39"/>
      <c r="F55" s="38" t="s">
        <v>23</v>
      </c>
      <c r="G55" s="40">
        <f>(SUM(C53:N53)/12)*0.9</f>
        <v>11.010000000000002</v>
      </c>
      <c r="H55" s="41"/>
      <c r="I55" s="41" t="s">
        <v>24</v>
      </c>
      <c r="J55" s="40">
        <f>(SUM(C54:N54)/12)*0.9</f>
        <v>3.058333333333334</v>
      </c>
      <c r="K55" s="42"/>
      <c r="L55" s="42"/>
      <c r="M55" s="42"/>
      <c r="N55" s="42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16.5">
      <c r="B58" s="25" t="s">
        <v>12</v>
      </c>
      <c r="C58" s="51" t="s">
        <v>49</v>
      </c>
      <c r="D58" s="51"/>
      <c r="E58" s="26" t="s">
        <v>14</v>
      </c>
      <c r="F58" s="27"/>
      <c r="G58" s="26" t="s">
        <v>15</v>
      </c>
      <c r="H58" s="27"/>
      <c r="I58" s="28" t="s">
        <v>16</v>
      </c>
      <c r="J58" s="28"/>
      <c r="K58" s="28"/>
      <c r="L58" s="27"/>
      <c r="M58" s="29" t="s">
        <v>17</v>
      </c>
      <c r="N58" s="27"/>
    </row>
    <row r="59" spans="2:14" ht="16.5"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</row>
    <row r="60" spans="2:14" ht="16.5"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</row>
    <row r="61" spans="2:14" ht="16.5">
      <c r="B61" s="34" t="s">
        <v>20</v>
      </c>
      <c r="C61" s="32"/>
      <c r="D61" s="32"/>
      <c r="E61" s="32"/>
      <c r="F61" s="32"/>
      <c r="G61" s="32"/>
      <c r="H61" s="32"/>
      <c r="I61" s="32"/>
      <c r="J61" s="32"/>
      <c r="K61" s="33"/>
      <c r="L61" s="33"/>
      <c r="M61" s="33"/>
      <c r="N61" s="33"/>
    </row>
    <row r="62" spans="2:14" ht="16.5">
      <c r="B62" s="35" t="s">
        <v>21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2:14" ht="16.5">
      <c r="B63" s="37" t="s">
        <v>22</v>
      </c>
      <c r="C63" s="38"/>
      <c r="D63" s="38"/>
      <c r="E63" s="39"/>
      <c r="F63" s="38" t="s">
        <v>23</v>
      </c>
      <c r="G63" s="40">
        <f>(SUM(C61:N61)/12)*0.9</f>
        <v>0</v>
      </c>
      <c r="H63" s="41"/>
      <c r="I63" s="41" t="s">
        <v>24</v>
      </c>
      <c r="J63" s="40">
        <f>(SUM(C62:N62)/12)*0.9</f>
        <v>0</v>
      </c>
      <c r="K63" s="42"/>
      <c r="L63" s="42"/>
      <c r="M63" s="42"/>
      <c r="N63" s="42"/>
    </row>
    <row r="64" spans="2:14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16.5">
      <c r="B66" s="25" t="s">
        <v>12</v>
      </c>
      <c r="C66" s="51" t="s">
        <v>50</v>
      </c>
      <c r="D66" s="51"/>
      <c r="E66" s="26" t="s">
        <v>14</v>
      </c>
      <c r="F66" s="27">
        <v>238</v>
      </c>
      <c r="G66" s="26" t="s">
        <v>15</v>
      </c>
      <c r="H66" s="27">
        <v>1317</v>
      </c>
      <c r="I66" s="28" t="s">
        <v>16</v>
      </c>
      <c r="J66" s="28"/>
      <c r="K66" s="28"/>
      <c r="L66" s="27">
        <v>9.9</v>
      </c>
      <c r="M66" s="29" t="s">
        <v>17</v>
      </c>
      <c r="N66" s="27">
        <v>137</v>
      </c>
    </row>
    <row r="67" spans="2:14" ht="16.5"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</row>
    <row r="68" spans="2:14" ht="16.5"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</row>
    <row r="69" spans="2:14" ht="16.5">
      <c r="B69" s="34" t="s">
        <v>20</v>
      </c>
      <c r="C69" s="32">
        <v>7.7</v>
      </c>
      <c r="D69" s="32">
        <v>11.8</v>
      </c>
      <c r="E69" s="32">
        <v>15.3</v>
      </c>
      <c r="F69" s="32">
        <v>21.8</v>
      </c>
      <c r="G69" s="32">
        <v>25.7</v>
      </c>
      <c r="H69" s="32">
        <v>28.8</v>
      </c>
      <c r="I69" s="32">
        <v>28.9</v>
      </c>
      <c r="J69" s="32">
        <v>26</v>
      </c>
      <c r="K69" s="33">
        <v>20</v>
      </c>
      <c r="L69" s="33">
        <v>12.9</v>
      </c>
      <c r="M69" s="33">
        <v>9.4</v>
      </c>
      <c r="N69" s="33">
        <v>7.7</v>
      </c>
    </row>
    <row r="70" spans="2:14" ht="16.5">
      <c r="B70" s="35" t="s">
        <v>21</v>
      </c>
      <c r="C70" s="36">
        <f>C69/3.6</f>
        <v>2.1388888888888888</v>
      </c>
      <c r="D70" s="36">
        <f t="shared" ref="D70:N70" si="7">D69/3.6</f>
        <v>3.2777777777777777</v>
      </c>
      <c r="E70" s="36">
        <f t="shared" si="7"/>
        <v>4.25</v>
      </c>
      <c r="F70" s="36">
        <f t="shared" si="7"/>
        <v>6.0555555555555554</v>
      </c>
      <c r="G70" s="36">
        <f t="shared" si="7"/>
        <v>7.1388888888888884</v>
      </c>
      <c r="H70" s="36">
        <f t="shared" si="7"/>
        <v>8</v>
      </c>
      <c r="I70" s="36">
        <f t="shared" si="7"/>
        <v>8.0277777777777768</v>
      </c>
      <c r="J70" s="36">
        <f t="shared" si="7"/>
        <v>7.2222222222222223</v>
      </c>
      <c r="K70" s="36">
        <f t="shared" si="7"/>
        <v>5.5555555555555554</v>
      </c>
      <c r="L70" s="36">
        <f t="shared" si="7"/>
        <v>3.5833333333333335</v>
      </c>
      <c r="M70" s="36">
        <f t="shared" si="7"/>
        <v>2.6111111111111112</v>
      </c>
      <c r="N70" s="36">
        <f t="shared" si="7"/>
        <v>2.1388888888888888</v>
      </c>
    </row>
    <row r="71" spans="2:14" ht="16.5">
      <c r="B71" s="37" t="s">
        <v>22</v>
      </c>
      <c r="C71" s="38"/>
      <c r="D71" s="38"/>
      <c r="E71" s="39"/>
      <c r="F71" s="38" t="s">
        <v>23</v>
      </c>
      <c r="G71" s="40">
        <f>(SUM(C69:N69)/12)*0.9</f>
        <v>16.2</v>
      </c>
      <c r="H71" s="41"/>
      <c r="I71" s="41" t="s">
        <v>24</v>
      </c>
      <c r="J71" s="40">
        <f>(SUM(C70:N70)/12)*0.9</f>
        <v>4.5</v>
      </c>
      <c r="K71" s="42"/>
      <c r="L71" s="42"/>
      <c r="M71" s="42"/>
      <c r="N71" s="42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16.5">
      <c r="B74" s="25" t="s">
        <v>12</v>
      </c>
      <c r="C74" s="51" t="s">
        <v>51</v>
      </c>
      <c r="D74" s="51"/>
      <c r="E74" s="26" t="s">
        <v>14</v>
      </c>
      <c r="F74" s="27">
        <v>7</v>
      </c>
      <c r="G74" s="26" t="s">
        <v>15</v>
      </c>
      <c r="H74" s="27">
        <v>833</v>
      </c>
      <c r="I74" s="28" t="s">
        <v>16</v>
      </c>
      <c r="J74" s="28"/>
      <c r="K74" s="28"/>
      <c r="L74" s="27">
        <v>12</v>
      </c>
      <c r="M74" s="29" t="s">
        <v>17</v>
      </c>
      <c r="N74" s="27">
        <v>121</v>
      </c>
    </row>
    <row r="75" spans="2:14" ht="16.5">
      <c r="B75" s="25" t="s">
        <v>18</v>
      </c>
      <c r="C75" s="26">
        <v>1</v>
      </c>
      <c r="D75" s="26">
        <v>2</v>
      </c>
      <c r="E75" s="26">
        <v>3</v>
      </c>
      <c r="F75" s="26">
        <v>4</v>
      </c>
      <c r="G75" s="26">
        <v>5</v>
      </c>
      <c r="H75" s="26">
        <v>6</v>
      </c>
      <c r="I75" s="26">
        <v>7</v>
      </c>
      <c r="J75" s="26">
        <v>8</v>
      </c>
      <c r="K75" s="29">
        <v>9</v>
      </c>
      <c r="L75" s="29">
        <v>10</v>
      </c>
      <c r="M75" s="29">
        <v>11</v>
      </c>
      <c r="N75" s="29">
        <v>12</v>
      </c>
    </row>
    <row r="76" spans="2:14" ht="16.5">
      <c r="B76" s="30" t="s">
        <v>19</v>
      </c>
      <c r="C76" s="31">
        <v>31</v>
      </c>
      <c r="D76" s="31">
        <v>28</v>
      </c>
      <c r="E76" s="31">
        <v>31</v>
      </c>
      <c r="F76" s="32">
        <v>30</v>
      </c>
      <c r="G76" s="32">
        <v>31</v>
      </c>
      <c r="H76" s="32">
        <v>30</v>
      </c>
      <c r="I76" s="32">
        <v>31</v>
      </c>
      <c r="J76" s="32">
        <v>31</v>
      </c>
      <c r="K76" s="33">
        <v>30</v>
      </c>
      <c r="L76" s="33">
        <v>31</v>
      </c>
      <c r="M76" s="33">
        <v>30</v>
      </c>
      <c r="N76" s="33">
        <v>31</v>
      </c>
    </row>
    <row r="77" spans="2:14" ht="16.5">
      <c r="B77" s="34" t="s">
        <v>20</v>
      </c>
      <c r="C77" s="32">
        <v>9</v>
      </c>
      <c r="D77" s="32">
        <v>11.9</v>
      </c>
      <c r="E77" s="32">
        <v>16</v>
      </c>
      <c r="F77" s="32">
        <v>20.9</v>
      </c>
      <c r="G77" s="32">
        <v>29.5</v>
      </c>
      <c r="H77" s="32">
        <v>28.2</v>
      </c>
      <c r="I77" s="32">
        <v>28.2</v>
      </c>
      <c r="J77" s="32">
        <v>29.4</v>
      </c>
      <c r="K77" s="33">
        <v>20.5</v>
      </c>
      <c r="L77" s="33">
        <v>13.7</v>
      </c>
      <c r="M77" s="33">
        <v>10.199999999999999</v>
      </c>
      <c r="N77" s="33">
        <v>8</v>
      </c>
    </row>
    <row r="78" spans="2:14" ht="16.5">
      <c r="B78" s="35" t="s">
        <v>21</v>
      </c>
      <c r="C78" s="36">
        <f>C77/3.6</f>
        <v>2.5</v>
      </c>
      <c r="D78" s="36">
        <f t="shared" ref="D78:N78" si="8">D77/3.6</f>
        <v>3.3055555555555554</v>
      </c>
      <c r="E78" s="36">
        <f t="shared" si="8"/>
        <v>4.4444444444444446</v>
      </c>
      <c r="F78" s="36">
        <f t="shared" si="8"/>
        <v>5.8055555555555554</v>
      </c>
      <c r="G78" s="36">
        <f t="shared" si="8"/>
        <v>8.1944444444444446</v>
      </c>
      <c r="H78" s="36">
        <f t="shared" si="8"/>
        <v>7.833333333333333</v>
      </c>
      <c r="I78" s="36">
        <f t="shared" si="8"/>
        <v>7.833333333333333</v>
      </c>
      <c r="J78" s="36">
        <f t="shared" si="8"/>
        <v>8.1666666666666661</v>
      </c>
      <c r="K78" s="36">
        <f t="shared" si="8"/>
        <v>5.6944444444444446</v>
      </c>
      <c r="L78" s="36">
        <f t="shared" si="8"/>
        <v>3.8055555555555554</v>
      </c>
      <c r="M78" s="36">
        <f t="shared" si="8"/>
        <v>2.833333333333333</v>
      </c>
      <c r="N78" s="36">
        <f t="shared" si="8"/>
        <v>2.2222222222222223</v>
      </c>
    </row>
    <row r="79" spans="2:14" ht="16.5">
      <c r="B79" s="37" t="s">
        <v>22</v>
      </c>
      <c r="C79" s="38"/>
      <c r="D79" s="38"/>
      <c r="E79" s="39"/>
      <c r="F79" s="38" t="s">
        <v>23</v>
      </c>
      <c r="G79" s="40">
        <f>(SUM(C77:N77)/12)*0.9</f>
        <v>16.912499999999998</v>
      </c>
      <c r="H79" s="41"/>
      <c r="I79" s="41" t="s">
        <v>24</v>
      </c>
      <c r="J79" s="40">
        <f>(SUM(C78:N78)/12)*0.9</f>
        <v>4.697916666666667</v>
      </c>
      <c r="K79" s="42"/>
      <c r="L79" s="42"/>
      <c r="M79" s="42"/>
      <c r="N79" s="42"/>
    </row>
    <row r="80" spans="2:1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ht="16.5">
      <c r="B82" s="25" t="s">
        <v>12</v>
      </c>
      <c r="C82" s="200" t="s">
        <v>52</v>
      </c>
      <c r="D82" s="200"/>
      <c r="E82" s="26" t="s">
        <v>14</v>
      </c>
      <c r="F82" s="27">
        <v>320</v>
      </c>
      <c r="G82" s="26" t="s">
        <v>15</v>
      </c>
      <c r="H82" s="27">
        <v>2130</v>
      </c>
      <c r="I82" s="28" t="s">
        <v>16</v>
      </c>
      <c r="J82" s="28"/>
      <c r="K82" s="28"/>
      <c r="L82" s="27">
        <v>8.8000000000000007</v>
      </c>
      <c r="M82" s="29" t="s">
        <v>17</v>
      </c>
      <c r="N82" s="27">
        <v>137</v>
      </c>
    </row>
    <row r="83" spans="2:14" ht="16.5">
      <c r="B83" s="25" t="s">
        <v>18</v>
      </c>
      <c r="C83" s="26">
        <v>1</v>
      </c>
      <c r="D83" s="26">
        <v>2</v>
      </c>
      <c r="E83" s="26">
        <v>3</v>
      </c>
      <c r="F83" s="26">
        <v>4</v>
      </c>
      <c r="G83" s="26">
        <v>5</v>
      </c>
      <c r="H83" s="26">
        <v>6</v>
      </c>
      <c r="I83" s="26">
        <v>7</v>
      </c>
      <c r="J83" s="26">
        <v>8</v>
      </c>
      <c r="K83" s="29">
        <v>9</v>
      </c>
      <c r="L83" s="29">
        <v>10</v>
      </c>
      <c r="M83" s="29">
        <v>11</v>
      </c>
      <c r="N83" s="29">
        <v>12</v>
      </c>
    </row>
    <row r="84" spans="2:14" ht="16.5">
      <c r="B84" s="30" t="s">
        <v>19</v>
      </c>
      <c r="C84" s="31">
        <v>31</v>
      </c>
      <c r="D84" s="31">
        <v>28</v>
      </c>
      <c r="E84" s="31">
        <v>31</v>
      </c>
      <c r="F84" s="32">
        <v>30</v>
      </c>
      <c r="G84" s="32">
        <v>31</v>
      </c>
      <c r="H84" s="32">
        <v>30</v>
      </c>
      <c r="I84" s="32">
        <v>31</v>
      </c>
      <c r="J84" s="32">
        <v>31</v>
      </c>
      <c r="K84" s="33">
        <v>30</v>
      </c>
      <c r="L84" s="33">
        <v>31</v>
      </c>
      <c r="M84" s="33">
        <v>30</v>
      </c>
      <c r="N84" s="33">
        <v>31</v>
      </c>
    </row>
    <row r="85" spans="2:14" ht="16.5">
      <c r="B85" s="34" t="s">
        <v>20</v>
      </c>
      <c r="C85" s="32">
        <v>7.3</v>
      </c>
      <c r="D85" s="32">
        <v>11.2</v>
      </c>
      <c r="E85" s="32">
        <v>12.8</v>
      </c>
      <c r="F85" s="32">
        <v>18.899999999999999</v>
      </c>
      <c r="G85" s="32">
        <v>24.1</v>
      </c>
      <c r="H85" s="32">
        <v>26.9</v>
      </c>
      <c r="I85" s="32">
        <v>27.4</v>
      </c>
      <c r="J85" s="32">
        <v>25.2</v>
      </c>
      <c r="K85" s="33">
        <v>16.8</v>
      </c>
      <c r="L85" s="33">
        <v>12.5</v>
      </c>
      <c r="M85" s="33">
        <v>7.9</v>
      </c>
      <c r="N85" s="33">
        <v>6.5</v>
      </c>
    </row>
    <row r="86" spans="2:14" ht="16.5">
      <c r="B86" s="35" t="s">
        <v>21</v>
      </c>
      <c r="C86" s="36">
        <f>C85/3.6</f>
        <v>2.0277777777777777</v>
      </c>
      <c r="D86" s="36">
        <f t="shared" ref="D86:N86" si="9">D85/3.6</f>
        <v>3.1111111111111107</v>
      </c>
      <c r="E86" s="36">
        <f t="shared" si="9"/>
        <v>3.5555555555555558</v>
      </c>
      <c r="F86" s="36">
        <f t="shared" si="9"/>
        <v>5.2499999999999991</v>
      </c>
      <c r="G86" s="36">
        <f t="shared" si="9"/>
        <v>6.6944444444444446</v>
      </c>
      <c r="H86" s="36">
        <f t="shared" si="9"/>
        <v>7.4722222222222214</v>
      </c>
      <c r="I86" s="36">
        <f t="shared" si="9"/>
        <v>7.6111111111111107</v>
      </c>
      <c r="J86" s="36">
        <f t="shared" si="9"/>
        <v>7</v>
      </c>
      <c r="K86" s="36">
        <f t="shared" si="9"/>
        <v>4.666666666666667</v>
      </c>
      <c r="L86" s="36">
        <f t="shared" si="9"/>
        <v>3.4722222222222223</v>
      </c>
      <c r="M86" s="36">
        <f t="shared" si="9"/>
        <v>2.1944444444444446</v>
      </c>
      <c r="N86" s="36">
        <f t="shared" si="9"/>
        <v>1.8055555555555556</v>
      </c>
    </row>
    <row r="87" spans="2:14" ht="16.5">
      <c r="B87" s="37" t="s">
        <v>22</v>
      </c>
      <c r="C87" s="38"/>
      <c r="D87" s="38"/>
      <c r="E87" s="39"/>
      <c r="F87" s="38" t="s">
        <v>23</v>
      </c>
      <c r="G87" s="40">
        <f>(SUM(C85:N85)/12)*0.9</f>
        <v>14.812500000000002</v>
      </c>
      <c r="H87" s="41"/>
      <c r="I87" s="41" t="s">
        <v>24</v>
      </c>
      <c r="J87" s="40">
        <f>(SUM(C86:N86)/12)*0.9</f>
        <v>4.114583333333333</v>
      </c>
      <c r="K87" s="42"/>
      <c r="L87" s="42"/>
      <c r="M87" s="42"/>
      <c r="N87" s="42"/>
    </row>
  </sheetData>
  <mergeCells count="3">
    <mergeCell ref="C2:D2"/>
    <mergeCell ref="C10:D10"/>
    <mergeCell ref="C82:D82"/>
  </mergeCells>
  <pageMargins left="0.7" right="0.7" top="0.75" bottom="0.75" header="0.3" footer="0.3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9"/>
  <sheetViews>
    <sheetView view="pageLayout" topLeftCell="A50" zoomScale="70" zoomScaleNormal="100" zoomScalePageLayoutView="70" workbookViewId="0">
      <selection activeCell="B2" sqref="B2:N7"/>
    </sheetView>
  </sheetViews>
  <sheetFormatPr defaultRowHeight="15"/>
  <cols>
    <col min="1" max="1" width="5.140625" customWidth="1"/>
    <col min="2" max="2" width="23.7109375" customWidth="1"/>
  </cols>
  <sheetData>
    <row r="1" spans="1:14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/>
      <c r="N1" s="1"/>
    </row>
    <row r="2" spans="1:14" ht="16.5">
      <c r="A2" s="1"/>
      <c r="B2" s="25" t="s">
        <v>12</v>
      </c>
      <c r="C2" s="51" t="s">
        <v>53</v>
      </c>
      <c r="D2" s="51"/>
      <c r="E2" s="26" t="s">
        <v>14</v>
      </c>
      <c r="F2" s="27">
        <v>931</v>
      </c>
      <c r="G2" s="26" t="s">
        <v>15</v>
      </c>
      <c r="H2" s="27">
        <v>2248</v>
      </c>
      <c r="I2" s="28" t="s">
        <v>16</v>
      </c>
      <c r="J2" s="28"/>
      <c r="K2" s="28"/>
      <c r="L2" s="27">
        <v>7.7</v>
      </c>
      <c r="M2" s="29" t="s">
        <v>17</v>
      </c>
      <c r="N2" s="27">
        <v>183</v>
      </c>
    </row>
    <row r="3" spans="1:14" ht="16.5">
      <c r="A3" s="1"/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</row>
    <row r="4" spans="1:14" ht="16.5">
      <c r="A4" s="1"/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</row>
    <row r="5" spans="1:14" ht="16.5">
      <c r="A5" s="1"/>
      <c r="B5" s="34" t="s">
        <v>20</v>
      </c>
      <c r="C5" s="32">
        <v>9.1</v>
      </c>
      <c r="D5" s="32">
        <v>11.9</v>
      </c>
      <c r="E5" s="32">
        <v>16.100000000000001</v>
      </c>
      <c r="F5" s="32">
        <v>21.1</v>
      </c>
      <c r="G5" s="32">
        <v>25.7</v>
      </c>
      <c r="H5" s="32">
        <v>28.6</v>
      </c>
      <c r="I5" s="32">
        <v>28.6</v>
      </c>
      <c r="J5" s="32">
        <v>26</v>
      </c>
      <c r="K5" s="33">
        <v>19.8</v>
      </c>
      <c r="L5" s="33">
        <v>13.9</v>
      </c>
      <c r="M5" s="33">
        <v>10.1</v>
      </c>
      <c r="N5" s="33">
        <v>7.9</v>
      </c>
    </row>
    <row r="6" spans="1:14" ht="16.5">
      <c r="A6" s="1"/>
      <c r="B6" s="35" t="s">
        <v>21</v>
      </c>
      <c r="C6" s="36">
        <f>C5/3.6</f>
        <v>2.5277777777777777</v>
      </c>
      <c r="D6" s="36">
        <f t="shared" ref="D6:N6" si="0">D5/3.6</f>
        <v>3.3055555555555554</v>
      </c>
      <c r="E6" s="36">
        <f t="shared" si="0"/>
        <v>4.4722222222222223</v>
      </c>
      <c r="F6" s="36">
        <f t="shared" si="0"/>
        <v>5.8611111111111116</v>
      </c>
      <c r="G6" s="36">
        <f t="shared" si="0"/>
        <v>7.1388888888888884</v>
      </c>
      <c r="H6" s="36">
        <f t="shared" si="0"/>
        <v>7.9444444444444446</v>
      </c>
      <c r="I6" s="36">
        <f t="shared" si="0"/>
        <v>7.9444444444444446</v>
      </c>
      <c r="J6" s="36">
        <f t="shared" si="0"/>
        <v>7.2222222222222223</v>
      </c>
      <c r="K6" s="36">
        <f t="shared" si="0"/>
        <v>5.5</v>
      </c>
      <c r="L6" s="36">
        <f t="shared" si="0"/>
        <v>3.8611111111111112</v>
      </c>
      <c r="M6" s="36">
        <f t="shared" si="0"/>
        <v>2.8055555555555554</v>
      </c>
      <c r="N6" s="36">
        <f t="shared" si="0"/>
        <v>2.1944444444444446</v>
      </c>
    </row>
    <row r="7" spans="1:14" ht="16.5">
      <c r="A7" s="1"/>
      <c r="B7" s="37" t="s">
        <v>22</v>
      </c>
      <c r="C7" s="38"/>
      <c r="D7" s="38"/>
      <c r="E7" s="39"/>
      <c r="F7" s="38" t="s">
        <v>23</v>
      </c>
      <c r="G7" s="40">
        <f>(SUM(C5:N5)/12)*0.9</f>
        <v>16.41</v>
      </c>
      <c r="H7" s="41"/>
      <c r="I7" s="41" t="s">
        <v>24</v>
      </c>
      <c r="J7" s="40">
        <f>(SUM(C6:N6)/12)*0.9</f>
        <v>4.5583333333333336</v>
      </c>
      <c r="K7" s="42"/>
      <c r="L7" s="42"/>
      <c r="M7" s="42"/>
      <c r="N7" s="42"/>
    </row>
    <row r="8" spans="1:14">
      <c r="A8" s="1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1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6.5">
      <c r="A10" s="1"/>
      <c r="B10" s="25" t="s">
        <v>12</v>
      </c>
      <c r="C10" s="51" t="s">
        <v>54</v>
      </c>
      <c r="D10" s="51"/>
      <c r="E10" s="26" t="s">
        <v>14</v>
      </c>
      <c r="F10" s="27">
        <v>9</v>
      </c>
      <c r="G10" s="26" t="s">
        <v>15</v>
      </c>
      <c r="H10" s="27">
        <v>2326</v>
      </c>
      <c r="I10" s="28" t="s">
        <v>16</v>
      </c>
      <c r="J10" s="28"/>
      <c r="K10" s="28"/>
      <c r="L10" s="27">
        <v>6.3</v>
      </c>
      <c r="M10" s="29" t="s">
        <v>17</v>
      </c>
      <c r="N10" s="27">
        <v>183</v>
      </c>
    </row>
    <row r="11" spans="1:14" ht="16.5">
      <c r="A11" s="1"/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</row>
    <row r="12" spans="1:14" ht="16.5">
      <c r="A12" s="1"/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</row>
    <row r="13" spans="1:14" ht="16.5">
      <c r="A13" s="1"/>
      <c r="B13" s="34" t="s">
        <v>20</v>
      </c>
      <c r="C13" s="32">
        <v>4.5999999999999996</v>
      </c>
      <c r="D13" s="32">
        <v>7.7</v>
      </c>
      <c r="E13" s="32">
        <v>10.9</v>
      </c>
      <c r="F13" s="32">
        <v>17.399999999999999</v>
      </c>
      <c r="G13" s="32">
        <v>21.1</v>
      </c>
      <c r="H13" s="32">
        <v>22.4</v>
      </c>
      <c r="I13" s="32">
        <v>23.9</v>
      </c>
      <c r="J13" s="32">
        <v>19.2</v>
      </c>
      <c r="K13" s="33">
        <v>15.6</v>
      </c>
      <c r="L13" s="33">
        <v>10.7</v>
      </c>
      <c r="M13" s="33">
        <v>4.7</v>
      </c>
      <c r="N13" s="33">
        <v>3.4</v>
      </c>
    </row>
    <row r="14" spans="1:14" ht="16.5">
      <c r="A14" s="1"/>
      <c r="B14" s="35" t="s">
        <v>21</v>
      </c>
      <c r="C14" s="36">
        <f>C13/3.6</f>
        <v>1.2777777777777777</v>
      </c>
      <c r="D14" s="36">
        <f t="shared" ref="D14:M14" si="1">D13/3.6</f>
        <v>2.1388888888888888</v>
      </c>
      <c r="E14" s="36">
        <f t="shared" si="1"/>
        <v>3.0277777777777777</v>
      </c>
      <c r="F14" s="36">
        <f t="shared" si="1"/>
        <v>4.833333333333333</v>
      </c>
      <c r="G14" s="36">
        <f t="shared" si="1"/>
        <v>5.8611111111111116</v>
      </c>
      <c r="H14" s="36">
        <f t="shared" si="1"/>
        <v>6.2222222222222214</v>
      </c>
      <c r="I14" s="36">
        <f t="shared" si="1"/>
        <v>6.6388888888888884</v>
      </c>
      <c r="J14" s="36">
        <f t="shared" si="1"/>
        <v>5.333333333333333</v>
      </c>
      <c r="K14" s="36">
        <f t="shared" si="1"/>
        <v>4.333333333333333</v>
      </c>
      <c r="L14" s="36">
        <f t="shared" si="1"/>
        <v>2.9722222222222219</v>
      </c>
      <c r="M14" s="36">
        <f t="shared" si="1"/>
        <v>1.3055555555555556</v>
      </c>
      <c r="N14" s="36">
        <f>N13/3.6</f>
        <v>0.94444444444444442</v>
      </c>
    </row>
    <row r="15" spans="1:14" ht="16.5">
      <c r="A15" s="1"/>
      <c r="B15" s="37" t="s">
        <v>22</v>
      </c>
      <c r="C15" s="38"/>
      <c r="D15" s="38"/>
      <c r="E15" s="39"/>
      <c r="F15" s="38" t="s">
        <v>23</v>
      </c>
      <c r="G15" s="40">
        <f>(SUM(C13:N13)/12)*0.9</f>
        <v>12.120000000000001</v>
      </c>
      <c r="H15" s="41"/>
      <c r="I15" s="41" t="s">
        <v>24</v>
      </c>
      <c r="J15" s="40">
        <f>(SUM(C14:N14)/12)*0.9</f>
        <v>3.3666666666666667</v>
      </c>
      <c r="K15" s="42"/>
      <c r="L15" s="42"/>
      <c r="M15" s="42"/>
      <c r="N15" s="42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6.5">
      <c r="A18" s="1"/>
      <c r="B18" s="25" t="s">
        <v>12</v>
      </c>
      <c r="C18" s="51" t="s">
        <v>55</v>
      </c>
      <c r="D18" s="51"/>
      <c r="E18" s="26" t="s">
        <v>14</v>
      </c>
      <c r="F18" s="27">
        <v>76</v>
      </c>
      <c r="G18" s="26" t="s">
        <v>15</v>
      </c>
      <c r="H18" s="27">
        <v>1530</v>
      </c>
      <c r="I18" s="28" t="s">
        <v>16</v>
      </c>
      <c r="J18" s="28"/>
      <c r="K18" s="28"/>
      <c r="L18" s="27">
        <v>9.1999999999999993</v>
      </c>
      <c r="M18" s="29" t="s">
        <v>17</v>
      </c>
      <c r="N18" s="27">
        <v>165</v>
      </c>
    </row>
    <row r="19" spans="1:14" ht="16.5">
      <c r="A19" s="1"/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</row>
    <row r="20" spans="1:14" ht="16.5">
      <c r="A20" s="1"/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</row>
    <row r="21" spans="1:14" ht="16.5">
      <c r="A21" s="1"/>
      <c r="B21" s="34" t="s">
        <v>20</v>
      </c>
      <c r="C21" s="32">
        <v>6.4</v>
      </c>
      <c r="D21" s="32">
        <v>9.6999999999999993</v>
      </c>
      <c r="E21" s="32">
        <v>13.8</v>
      </c>
      <c r="F21" s="32">
        <v>19.5</v>
      </c>
      <c r="G21" s="32">
        <v>23.8</v>
      </c>
      <c r="H21" s="32">
        <v>25.7</v>
      </c>
      <c r="I21" s="32">
        <v>26.6</v>
      </c>
      <c r="J21" s="32">
        <v>23.2</v>
      </c>
      <c r="K21" s="33">
        <v>17.8</v>
      </c>
      <c r="L21" s="33">
        <v>12.5</v>
      </c>
      <c r="M21" s="33">
        <v>7.7</v>
      </c>
      <c r="N21" s="33">
        <v>5.7</v>
      </c>
    </row>
    <row r="22" spans="1:14" ht="16.5">
      <c r="A22" s="1"/>
      <c r="B22" s="35" t="s">
        <v>21</v>
      </c>
      <c r="C22" s="36">
        <f>C21/3.6</f>
        <v>1.7777777777777779</v>
      </c>
      <c r="D22" s="36">
        <f t="shared" ref="D22:N22" si="2">D21/3.6</f>
        <v>2.6944444444444442</v>
      </c>
      <c r="E22" s="36">
        <f t="shared" si="2"/>
        <v>3.8333333333333335</v>
      </c>
      <c r="F22" s="36">
        <f t="shared" si="2"/>
        <v>5.416666666666667</v>
      </c>
      <c r="G22" s="36">
        <f t="shared" si="2"/>
        <v>6.6111111111111107</v>
      </c>
      <c r="H22" s="36">
        <f t="shared" si="2"/>
        <v>7.1388888888888884</v>
      </c>
      <c r="I22" s="36">
        <f t="shared" si="2"/>
        <v>7.3888888888888893</v>
      </c>
      <c r="J22" s="36">
        <f t="shared" si="2"/>
        <v>6.4444444444444438</v>
      </c>
      <c r="K22" s="36">
        <f t="shared" si="2"/>
        <v>4.9444444444444446</v>
      </c>
      <c r="L22" s="36">
        <f t="shared" si="2"/>
        <v>3.4722222222222223</v>
      </c>
      <c r="M22" s="36">
        <f t="shared" si="2"/>
        <v>2.1388888888888888</v>
      </c>
      <c r="N22" s="36">
        <f t="shared" si="2"/>
        <v>1.5833333333333333</v>
      </c>
    </row>
    <row r="23" spans="1:14" ht="16.5">
      <c r="A23" s="1"/>
      <c r="B23" s="37" t="s">
        <v>22</v>
      </c>
      <c r="C23" s="38"/>
      <c r="D23" s="38"/>
      <c r="E23" s="39"/>
      <c r="F23" s="38" t="s">
        <v>23</v>
      </c>
      <c r="G23" s="40">
        <f>(SUM(C21:N21)/12)*0.9</f>
        <v>14.429999999999998</v>
      </c>
      <c r="H23" s="41"/>
      <c r="I23" s="41" t="s">
        <v>24</v>
      </c>
      <c r="J23" s="40">
        <f>(SUM(C22:N22)/12)*0.9</f>
        <v>4.0083333333333329</v>
      </c>
      <c r="K23" s="42"/>
      <c r="L23" s="42"/>
      <c r="M23" s="42"/>
      <c r="N23" s="42"/>
    </row>
    <row r="24" spans="1:14">
      <c r="A24" s="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>
      <c r="A26" s="1"/>
      <c r="B26" s="25" t="s">
        <v>12</v>
      </c>
      <c r="C26" s="51" t="s">
        <v>56</v>
      </c>
      <c r="D26" s="51"/>
      <c r="E26" s="26" t="s">
        <v>14</v>
      </c>
      <c r="F26" s="27">
        <v>40</v>
      </c>
      <c r="G26" s="26" t="s">
        <v>15</v>
      </c>
      <c r="H26" s="27">
        <v>1821</v>
      </c>
      <c r="I26" s="28" t="s">
        <v>16</v>
      </c>
      <c r="J26" s="28"/>
      <c r="K26" s="28"/>
      <c r="L26" s="27">
        <v>8.1999999999999993</v>
      </c>
      <c r="M26" s="29" t="s">
        <v>17</v>
      </c>
      <c r="N26" s="27">
        <v>165</v>
      </c>
    </row>
    <row r="27" spans="1:14" ht="16.5">
      <c r="A27" s="1"/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</row>
    <row r="28" spans="1:14" ht="16.5">
      <c r="A28" s="1"/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</row>
    <row r="29" spans="1:14" ht="16.5">
      <c r="A29" s="1"/>
      <c r="B29" s="34" t="s">
        <v>20</v>
      </c>
      <c r="C29" s="32">
        <v>5.0999999999999996</v>
      </c>
      <c r="D29" s="32">
        <v>8.1999999999999993</v>
      </c>
      <c r="E29" s="32">
        <v>12.2</v>
      </c>
      <c r="F29" s="32">
        <v>17.399999999999999</v>
      </c>
      <c r="G29" s="32">
        <v>21.9</v>
      </c>
      <c r="H29" s="32">
        <v>24.1</v>
      </c>
      <c r="I29" s="32">
        <v>24.6</v>
      </c>
      <c r="J29" s="32">
        <v>21.7</v>
      </c>
      <c r="K29" s="33">
        <v>16.3</v>
      </c>
      <c r="L29" s="33">
        <v>10.9</v>
      </c>
      <c r="M29" s="33">
        <v>6.1</v>
      </c>
      <c r="N29" s="33">
        <v>4.5999999999999996</v>
      </c>
    </row>
    <row r="30" spans="1:14" ht="16.5">
      <c r="A30" s="1"/>
      <c r="B30" s="35" t="s">
        <v>21</v>
      </c>
      <c r="C30" s="36">
        <f>C29/3.6</f>
        <v>1.4166666666666665</v>
      </c>
      <c r="D30" s="36">
        <f t="shared" ref="D30:N30" si="3">D29/3.6</f>
        <v>2.2777777777777777</v>
      </c>
      <c r="E30" s="36">
        <f t="shared" si="3"/>
        <v>3.3888888888888884</v>
      </c>
      <c r="F30" s="36">
        <f t="shared" si="3"/>
        <v>4.833333333333333</v>
      </c>
      <c r="G30" s="36">
        <f t="shared" si="3"/>
        <v>6.083333333333333</v>
      </c>
      <c r="H30" s="36">
        <f t="shared" si="3"/>
        <v>6.6944444444444446</v>
      </c>
      <c r="I30" s="36">
        <f t="shared" si="3"/>
        <v>6.8333333333333339</v>
      </c>
      <c r="J30" s="36">
        <f t="shared" si="3"/>
        <v>6.0277777777777777</v>
      </c>
      <c r="K30" s="36">
        <f t="shared" si="3"/>
        <v>4.5277777777777777</v>
      </c>
      <c r="L30" s="36">
        <f t="shared" si="3"/>
        <v>3.0277777777777777</v>
      </c>
      <c r="M30" s="36">
        <f t="shared" si="3"/>
        <v>1.6944444444444442</v>
      </c>
      <c r="N30" s="36">
        <f t="shared" si="3"/>
        <v>1.2777777777777777</v>
      </c>
    </row>
    <row r="31" spans="1:14" ht="16.5">
      <c r="A31" s="1"/>
      <c r="B31" s="37" t="s">
        <v>22</v>
      </c>
      <c r="C31" s="38"/>
      <c r="D31" s="38"/>
      <c r="E31" s="39"/>
      <c r="F31" s="38" t="s">
        <v>23</v>
      </c>
      <c r="G31" s="40">
        <f>(SUM(C29:N29)/12)*0.9</f>
        <v>12.9825</v>
      </c>
      <c r="H31" s="41"/>
      <c r="I31" s="41" t="s">
        <v>24</v>
      </c>
      <c r="J31" s="40">
        <f>(SUM(C30:N30)/12)*0.9</f>
        <v>3.6062500000000002</v>
      </c>
      <c r="K31" s="42"/>
      <c r="L31" s="42"/>
      <c r="M31" s="42"/>
      <c r="N31" s="42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5">
      <c r="A34" s="1"/>
      <c r="B34" s="25" t="s">
        <v>12</v>
      </c>
      <c r="C34" s="51" t="s">
        <v>57</v>
      </c>
      <c r="D34" s="51"/>
      <c r="E34" s="26" t="s">
        <v>14</v>
      </c>
      <c r="F34" s="27"/>
      <c r="G34" s="26" t="s">
        <v>15</v>
      </c>
      <c r="H34" s="27"/>
      <c r="I34" s="28" t="s">
        <v>16</v>
      </c>
      <c r="J34" s="28"/>
      <c r="K34" s="28"/>
      <c r="L34" s="27"/>
      <c r="M34" s="29" t="s">
        <v>17</v>
      </c>
      <c r="N34" s="27"/>
    </row>
    <row r="35" spans="1:14" ht="16.5">
      <c r="A35" s="1"/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</row>
    <row r="36" spans="1:14" ht="16.5">
      <c r="A36" s="1"/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</row>
    <row r="37" spans="1:14" ht="16.5">
      <c r="A37" s="1"/>
      <c r="B37" s="34" t="s">
        <v>20</v>
      </c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</row>
    <row r="38" spans="1:14" ht="16.5">
      <c r="A38" s="1"/>
      <c r="B38" s="35" t="s">
        <v>21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16.5">
      <c r="A39" s="1"/>
      <c r="B39" s="37" t="s">
        <v>22</v>
      </c>
      <c r="C39" s="38"/>
      <c r="D39" s="38"/>
      <c r="E39" s="39"/>
      <c r="F39" s="38" t="s">
        <v>23</v>
      </c>
      <c r="G39" s="40">
        <f>(SUM(C37:N37)/12)*0.9</f>
        <v>0</v>
      </c>
      <c r="H39" s="41"/>
      <c r="I39" s="41" t="s">
        <v>24</v>
      </c>
      <c r="J39" s="40">
        <f>(SUM(C38:N38)/12)*0.9</f>
        <v>0</v>
      </c>
      <c r="K39" s="42"/>
      <c r="L39" s="42"/>
      <c r="M39" s="42"/>
      <c r="N39" s="42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5">
      <c r="A42" s="1"/>
      <c r="B42" s="25" t="s">
        <v>12</v>
      </c>
      <c r="C42" s="51" t="s">
        <v>58</v>
      </c>
      <c r="D42" s="51"/>
      <c r="E42" s="26" t="s">
        <v>14</v>
      </c>
      <c r="F42" s="27">
        <v>291</v>
      </c>
      <c r="G42" s="26" t="s">
        <v>15</v>
      </c>
      <c r="H42" s="27">
        <v>2196</v>
      </c>
      <c r="I42" s="28" t="s">
        <v>16</v>
      </c>
      <c r="J42" s="28"/>
      <c r="K42" s="28"/>
      <c r="L42" s="27">
        <v>7.2</v>
      </c>
      <c r="M42" s="29" t="s">
        <v>17</v>
      </c>
      <c r="N42" s="27">
        <v>183</v>
      </c>
    </row>
    <row r="43" spans="1:14" ht="16.5">
      <c r="A43" s="1"/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</row>
    <row r="44" spans="1:14" ht="16.5">
      <c r="A44" s="1"/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</row>
    <row r="45" spans="1:14" ht="16.5">
      <c r="A45" s="1"/>
      <c r="B45" s="34" t="s">
        <v>20</v>
      </c>
      <c r="C45" s="32">
        <v>5.5</v>
      </c>
      <c r="D45" s="32">
        <v>9.1999999999999993</v>
      </c>
      <c r="E45" s="32">
        <v>13.8</v>
      </c>
      <c r="F45" s="32">
        <v>17.399999999999999</v>
      </c>
      <c r="G45" s="32">
        <v>20.9</v>
      </c>
      <c r="H45" s="32">
        <v>24.6</v>
      </c>
      <c r="I45" s="32">
        <v>25.9</v>
      </c>
      <c r="J45" s="32">
        <v>22.3</v>
      </c>
      <c r="K45" s="33">
        <v>17.2</v>
      </c>
      <c r="L45" s="33">
        <v>11.6</v>
      </c>
      <c r="M45" s="33">
        <v>7.4</v>
      </c>
      <c r="N45" s="33">
        <v>5.6</v>
      </c>
    </row>
    <row r="46" spans="1:14" ht="16.5">
      <c r="A46" s="1"/>
      <c r="B46" s="35" t="s">
        <v>21</v>
      </c>
      <c r="C46" s="36">
        <f>C45/3.6</f>
        <v>1.5277777777777777</v>
      </c>
      <c r="D46" s="36">
        <f t="shared" ref="D46:N46" si="4">D45/3.6</f>
        <v>2.5555555555555554</v>
      </c>
      <c r="E46" s="36">
        <f t="shared" si="4"/>
        <v>3.8333333333333335</v>
      </c>
      <c r="F46" s="36">
        <f t="shared" si="4"/>
        <v>4.833333333333333</v>
      </c>
      <c r="G46" s="36">
        <f t="shared" si="4"/>
        <v>5.8055555555555554</v>
      </c>
      <c r="H46" s="36">
        <f t="shared" si="4"/>
        <v>6.8333333333333339</v>
      </c>
      <c r="I46" s="36">
        <f t="shared" si="4"/>
        <v>7.1944444444444438</v>
      </c>
      <c r="J46" s="36">
        <f t="shared" si="4"/>
        <v>6.1944444444444446</v>
      </c>
      <c r="K46" s="36">
        <f t="shared" si="4"/>
        <v>4.7777777777777777</v>
      </c>
      <c r="L46" s="36">
        <f t="shared" si="4"/>
        <v>3.2222222222222219</v>
      </c>
      <c r="M46" s="36">
        <f t="shared" si="4"/>
        <v>2.0555555555555558</v>
      </c>
      <c r="N46" s="36">
        <f t="shared" si="4"/>
        <v>1.5555555555555554</v>
      </c>
    </row>
    <row r="47" spans="1:14" ht="16.5">
      <c r="A47" s="1"/>
      <c r="B47" s="37" t="s">
        <v>22</v>
      </c>
      <c r="C47" s="38"/>
      <c r="D47" s="38"/>
      <c r="E47" s="39"/>
      <c r="F47" s="38" t="s">
        <v>23</v>
      </c>
      <c r="G47" s="40">
        <f>(SUM(C45:N45)/12)*0.9</f>
        <v>13.605</v>
      </c>
      <c r="H47" s="41"/>
      <c r="I47" s="41" t="s">
        <v>24</v>
      </c>
      <c r="J47" s="40">
        <f>(SUM(C46:N46)/12)*0.9</f>
        <v>3.7791666666666672</v>
      </c>
      <c r="K47" s="42"/>
      <c r="L47" s="42"/>
      <c r="M47" s="42"/>
      <c r="N47" s="42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6.5">
      <c r="A50" s="1"/>
      <c r="B50" s="25" t="s">
        <v>12</v>
      </c>
      <c r="C50" s="51" t="s">
        <v>59</v>
      </c>
      <c r="D50" s="51"/>
      <c r="E50" s="26" t="s">
        <v>14</v>
      </c>
      <c r="F50" s="27">
        <v>19</v>
      </c>
      <c r="G50" s="26" t="s">
        <v>15</v>
      </c>
      <c r="H50" s="27">
        <v>1435</v>
      </c>
      <c r="I50" s="28" t="s">
        <v>16</v>
      </c>
      <c r="J50" s="28"/>
      <c r="K50" s="28"/>
      <c r="L50" s="27">
        <v>10</v>
      </c>
      <c r="M50" s="29" t="s">
        <v>17</v>
      </c>
      <c r="N50" s="27">
        <v>166</v>
      </c>
    </row>
    <row r="51" spans="1:14" ht="16.5">
      <c r="A51" s="1"/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</row>
    <row r="52" spans="1:14" ht="16.5">
      <c r="A52" s="1"/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</row>
    <row r="53" spans="1:14" ht="16.5">
      <c r="A53" s="1"/>
      <c r="B53" s="34" t="s">
        <v>20</v>
      </c>
      <c r="C53" s="32">
        <v>5.3</v>
      </c>
      <c r="D53" s="32">
        <v>8.1999999999999993</v>
      </c>
      <c r="E53" s="32">
        <v>12.5</v>
      </c>
      <c r="F53" s="32">
        <v>14.9</v>
      </c>
      <c r="G53" s="32">
        <v>19.600000000000001</v>
      </c>
      <c r="H53" s="32">
        <v>22.7</v>
      </c>
      <c r="I53" s="32">
        <v>24.8</v>
      </c>
      <c r="J53" s="32">
        <v>20.5</v>
      </c>
      <c r="K53" s="33">
        <v>15.4</v>
      </c>
      <c r="L53" s="33">
        <v>10.8</v>
      </c>
      <c r="M53" s="33">
        <v>5.8</v>
      </c>
      <c r="N53" s="33">
        <v>4.9000000000000004</v>
      </c>
    </row>
    <row r="54" spans="1:14" ht="16.5">
      <c r="A54" s="1"/>
      <c r="B54" s="35" t="s">
        <v>21</v>
      </c>
      <c r="C54" s="36">
        <f>C53/3.6</f>
        <v>1.4722222222222221</v>
      </c>
      <c r="D54" s="36">
        <f t="shared" ref="D54:N54" si="5">D53/3.6</f>
        <v>2.2777777777777777</v>
      </c>
      <c r="E54" s="36">
        <f t="shared" si="5"/>
        <v>3.4722222222222223</v>
      </c>
      <c r="F54" s="36">
        <f t="shared" si="5"/>
        <v>4.1388888888888893</v>
      </c>
      <c r="G54" s="36">
        <f t="shared" si="5"/>
        <v>5.4444444444444446</v>
      </c>
      <c r="H54" s="36">
        <f t="shared" si="5"/>
        <v>6.3055555555555554</v>
      </c>
      <c r="I54" s="36">
        <f t="shared" si="5"/>
        <v>6.8888888888888893</v>
      </c>
      <c r="J54" s="36">
        <f t="shared" si="5"/>
        <v>5.6944444444444446</v>
      </c>
      <c r="K54" s="36">
        <f t="shared" si="5"/>
        <v>4.2777777777777777</v>
      </c>
      <c r="L54" s="36">
        <f t="shared" si="5"/>
        <v>3</v>
      </c>
      <c r="M54" s="36">
        <f t="shared" si="5"/>
        <v>1.6111111111111109</v>
      </c>
      <c r="N54" s="36">
        <f t="shared" si="5"/>
        <v>1.3611111111111112</v>
      </c>
    </row>
    <row r="55" spans="1:14" ht="16.5">
      <c r="A55" s="1"/>
      <c r="B55" s="37" t="s">
        <v>22</v>
      </c>
      <c r="C55" s="38"/>
      <c r="D55" s="38"/>
      <c r="E55" s="39"/>
      <c r="F55" s="38" t="s">
        <v>23</v>
      </c>
      <c r="G55" s="40">
        <f>(SUM(C53:N53)/12)*0.9</f>
        <v>12.405000000000003</v>
      </c>
      <c r="H55" s="41"/>
      <c r="I55" s="41" t="s">
        <v>24</v>
      </c>
      <c r="J55" s="40">
        <f>(SUM(C54:N54)/12)*0.9</f>
        <v>3.4458333333333342</v>
      </c>
      <c r="K55" s="42"/>
      <c r="L55" s="42"/>
      <c r="M55" s="42"/>
      <c r="N55" s="42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16.5">
      <c r="A58" s="1"/>
      <c r="B58" s="25" t="s">
        <v>12</v>
      </c>
      <c r="C58" s="51" t="s">
        <v>60</v>
      </c>
      <c r="D58" s="51"/>
      <c r="E58" s="26" t="s">
        <v>14</v>
      </c>
      <c r="F58" s="27">
        <v>84</v>
      </c>
      <c r="G58" s="26" t="s">
        <v>15</v>
      </c>
      <c r="H58" s="27">
        <v>2333</v>
      </c>
      <c r="I58" s="28" t="s">
        <v>16</v>
      </c>
      <c r="J58" s="28"/>
      <c r="K58" s="28"/>
      <c r="L58" s="27">
        <v>7.6</v>
      </c>
      <c r="M58" s="29" t="s">
        <v>17</v>
      </c>
      <c r="N58" s="27">
        <v>183</v>
      </c>
    </row>
    <row r="59" spans="1:14" ht="16.5">
      <c r="A59" s="1"/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</row>
    <row r="60" spans="1:14" ht="16.5">
      <c r="A60" s="1"/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</row>
    <row r="61" spans="1:14" ht="16.5">
      <c r="A61" s="1"/>
      <c r="B61" s="34" t="s">
        <v>20</v>
      </c>
      <c r="C61" s="32">
        <v>4.5999999999999996</v>
      </c>
      <c r="D61" s="32">
        <v>7.1</v>
      </c>
      <c r="E61" s="32">
        <v>11.4</v>
      </c>
      <c r="F61" s="32">
        <v>16.2</v>
      </c>
      <c r="G61" s="32">
        <v>19.600000000000001</v>
      </c>
      <c r="H61" s="32">
        <v>21.4</v>
      </c>
      <c r="I61" s="32">
        <v>23</v>
      </c>
      <c r="J61" s="32">
        <v>19.899999999999999</v>
      </c>
      <c r="K61" s="33">
        <v>14.6</v>
      </c>
      <c r="L61" s="33">
        <v>9.3000000000000007</v>
      </c>
      <c r="M61" s="33">
        <v>5.3</v>
      </c>
      <c r="N61" s="33">
        <v>3.9</v>
      </c>
    </row>
    <row r="62" spans="1:14" ht="16.5">
      <c r="A62" s="1"/>
      <c r="B62" s="35" t="s">
        <v>21</v>
      </c>
      <c r="C62" s="36">
        <f>C61/3.6</f>
        <v>1.2777777777777777</v>
      </c>
      <c r="D62" s="36">
        <f t="shared" ref="D62:N62" si="6">D61/3.6</f>
        <v>1.9722222222222221</v>
      </c>
      <c r="E62" s="36">
        <f t="shared" si="6"/>
        <v>3.1666666666666665</v>
      </c>
      <c r="F62" s="36">
        <f t="shared" si="6"/>
        <v>4.5</v>
      </c>
      <c r="G62" s="36">
        <f t="shared" si="6"/>
        <v>5.4444444444444446</v>
      </c>
      <c r="H62" s="36">
        <f t="shared" si="6"/>
        <v>5.9444444444444438</v>
      </c>
      <c r="I62" s="36">
        <f t="shared" si="6"/>
        <v>6.3888888888888884</v>
      </c>
      <c r="J62" s="36">
        <f t="shared" si="6"/>
        <v>5.5277777777777777</v>
      </c>
      <c r="K62" s="36">
        <f t="shared" si="6"/>
        <v>4.0555555555555554</v>
      </c>
      <c r="L62" s="36">
        <f t="shared" si="6"/>
        <v>2.5833333333333335</v>
      </c>
      <c r="M62" s="36">
        <f t="shared" si="6"/>
        <v>1.4722222222222221</v>
      </c>
      <c r="N62" s="36">
        <f t="shared" si="6"/>
        <v>1.0833333333333333</v>
      </c>
    </row>
    <row r="63" spans="1:14" ht="16.5">
      <c r="A63" s="1"/>
      <c r="B63" s="37" t="s">
        <v>22</v>
      </c>
      <c r="C63" s="38"/>
      <c r="D63" s="38"/>
      <c r="E63" s="39"/>
      <c r="F63" s="38" t="s">
        <v>23</v>
      </c>
      <c r="G63" s="40">
        <f>(SUM(C61:N61)/12)*0.9</f>
        <v>11.7225</v>
      </c>
      <c r="H63" s="41"/>
      <c r="I63" s="41" t="s">
        <v>24</v>
      </c>
      <c r="J63" s="40">
        <f>(SUM(C62:N62)/12)*0.9</f>
        <v>3.2562500000000001</v>
      </c>
      <c r="K63" s="42"/>
      <c r="L63" s="42"/>
      <c r="M63" s="42"/>
      <c r="N63" s="42"/>
    </row>
    <row r="64" spans="1:14">
      <c r="A64" s="1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6.5">
      <c r="A66" s="1"/>
      <c r="B66" s="25" t="s">
        <v>12</v>
      </c>
      <c r="C66" s="51" t="s">
        <v>61</v>
      </c>
      <c r="D66" s="51"/>
      <c r="E66" s="26" t="s">
        <v>14</v>
      </c>
      <c r="F66" s="27">
        <v>10</v>
      </c>
      <c r="G66" s="26" t="s">
        <v>15</v>
      </c>
      <c r="H66" s="27">
        <v>1550</v>
      </c>
      <c r="I66" s="28" t="s">
        <v>16</v>
      </c>
      <c r="J66" s="28"/>
      <c r="K66" s="28"/>
      <c r="L66" s="27">
        <v>9.4</v>
      </c>
      <c r="M66" s="29" t="s">
        <v>17</v>
      </c>
      <c r="N66" s="27">
        <v>166</v>
      </c>
    </row>
    <row r="67" spans="1:15" ht="16.5">
      <c r="A67" s="1"/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</row>
    <row r="68" spans="1:15" ht="16.5">
      <c r="A68" s="1"/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</row>
    <row r="69" spans="1:15" ht="16.5">
      <c r="A69" s="1"/>
      <c r="B69" s="34" t="s">
        <v>20</v>
      </c>
      <c r="C69" s="32">
        <v>6</v>
      </c>
      <c r="D69" s="32">
        <v>9.6999999999999993</v>
      </c>
      <c r="E69" s="32">
        <v>12.8</v>
      </c>
      <c r="F69" s="32">
        <v>17.2</v>
      </c>
      <c r="G69" s="32">
        <v>22.3</v>
      </c>
      <c r="H69" s="32">
        <v>25.5</v>
      </c>
      <c r="I69" s="32">
        <v>27.1</v>
      </c>
      <c r="J69" s="32">
        <v>23.3</v>
      </c>
      <c r="K69" s="33">
        <v>16.899999999999999</v>
      </c>
      <c r="L69" s="33">
        <v>11.7</v>
      </c>
      <c r="M69" s="33">
        <v>6.7</v>
      </c>
      <c r="N69" s="33">
        <v>5</v>
      </c>
    </row>
    <row r="70" spans="1:15" ht="16.5">
      <c r="A70" s="1"/>
      <c r="B70" s="35" t="s">
        <v>21</v>
      </c>
      <c r="C70" s="36">
        <f>C69/3.6</f>
        <v>1.6666666666666665</v>
      </c>
      <c r="D70" s="36">
        <f t="shared" ref="D70:N70" si="7">D69/3.6</f>
        <v>2.6944444444444442</v>
      </c>
      <c r="E70" s="36">
        <f t="shared" si="7"/>
        <v>3.5555555555555558</v>
      </c>
      <c r="F70" s="36">
        <f t="shared" si="7"/>
        <v>4.7777777777777777</v>
      </c>
      <c r="G70" s="36">
        <f t="shared" si="7"/>
        <v>6.1944444444444446</v>
      </c>
      <c r="H70" s="36">
        <f t="shared" si="7"/>
        <v>7.083333333333333</v>
      </c>
      <c r="I70" s="36">
        <f t="shared" si="7"/>
        <v>7.5277777777777777</v>
      </c>
      <c r="J70" s="36">
        <f t="shared" si="7"/>
        <v>6.4722222222222223</v>
      </c>
      <c r="K70" s="36">
        <f t="shared" si="7"/>
        <v>4.6944444444444438</v>
      </c>
      <c r="L70" s="36">
        <f t="shared" si="7"/>
        <v>3.2499999999999996</v>
      </c>
      <c r="M70" s="36">
        <f t="shared" si="7"/>
        <v>1.8611111111111112</v>
      </c>
      <c r="N70" s="36">
        <f t="shared" si="7"/>
        <v>1.3888888888888888</v>
      </c>
    </row>
    <row r="71" spans="1:15" ht="16.5">
      <c r="A71" s="1"/>
      <c r="B71" s="37" t="s">
        <v>22</v>
      </c>
      <c r="C71" s="38"/>
      <c r="D71" s="38"/>
      <c r="E71" s="39"/>
      <c r="F71" s="38" t="s">
        <v>23</v>
      </c>
      <c r="G71" s="40">
        <f>(SUM(C69:N69)/12)*0.9</f>
        <v>13.815</v>
      </c>
      <c r="H71" s="41"/>
      <c r="I71" s="41" t="s">
        <v>24</v>
      </c>
      <c r="J71" s="40">
        <f>(SUM(C70:N70)/12)*0.9</f>
        <v>3.8374999999999995</v>
      </c>
      <c r="K71" s="42"/>
      <c r="L71" s="42"/>
      <c r="M71" s="42"/>
      <c r="N71" s="42"/>
    </row>
    <row r="72" spans="1:15">
      <c r="A72" s="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</row>
    <row r="73" spans="1:15" ht="16.5">
      <c r="A73" s="1"/>
      <c r="B73" s="56"/>
      <c r="C73" s="88"/>
      <c r="D73" s="88"/>
      <c r="E73" s="50"/>
      <c r="F73" s="87"/>
      <c r="G73" s="50"/>
      <c r="H73" s="87"/>
      <c r="I73" s="70"/>
      <c r="J73" s="70"/>
      <c r="K73" s="70"/>
      <c r="L73" s="87"/>
      <c r="M73" s="50"/>
      <c r="N73" s="87"/>
    </row>
    <row r="74" spans="1:15" ht="16.5">
      <c r="A74" s="1"/>
      <c r="B74" s="56"/>
      <c r="C74" s="88"/>
      <c r="D74" s="88"/>
      <c r="E74" s="50"/>
      <c r="F74" s="87"/>
      <c r="G74" s="50"/>
      <c r="H74" s="87"/>
      <c r="I74" s="70"/>
      <c r="J74" s="70"/>
      <c r="K74" s="70"/>
      <c r="L74" s="87"/>
      <c r="M74" s="50"/>
      <c r="N74" s="87"/>
    </row>
    <row r="75" spans="1:15" ht="16.5">
      <c r="B75" s="56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</row>
    <row r="76" spans="1:15" ht="16.5">
      <c r="B76" s="71"/>
      <c r="C76" s="72"/>
      <c r="D76" s="72"/>
      <c r="E76" s="72"/>
      <c r="F76" s="50"/>
      <c r="G76" s="50"/>
      <c r="H76" s="50"/>
      <c r="I76" s="50"/>
      <c r="J76" s="50"/>
      <c r="K76" s="50"/>
      <c r="L76" s="50"/>
      <c r="M76" s="50"/>
      <c r="N76" s="50"/>
      <c r="O76" s="1"/>
    </row>
    <row r="77" spans="1:15" ht="16.5">
      <c r="B77" s="56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1"/>
    </row>
    <row r="78" spans="1:15" ht="16.5">
      <c r="B78" s="73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1"/>
    </row>
    <row r="79" spans="1:15" ht="16.5">
      <c r="B79" s="56"/>
      <c r="C79" s="5"/>
      <c r="D79" s="5"/>
      <c r="E79" s="57"/>
      <c r="F79" s="5"/>
      <c r="G79" s="60"/>
      <c r="H79" s="50"/>
      <c r="I79" s="50"/>
      <c r="J79" s="60"/>
      <c r="K79" s="50"/>
      <c r="L79" s="50"/>
      <c r="M79" s="50"/>
      <c r="N79" s="50"/>
      <c r="O79" s="1"/>
    </row>
  </sheetData>
  <pageMargins left="0.7" right="0.7" top="0.75" bottom="0.75" header="0.3" footer="0.3"/>
  <pageSetup paperSize="9" scale="5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82"/>
  <sheetViews>
    <sheetView view="pageBreakPreview" topLeftCell="A66" zoomScale="80" zoomScaleNormal="100" zoomScaleSheetLayoutView="80" zoomScalePageLayoutView="80" workbookViewId="0">
      <selection activeCell="B2" sqref="B2:N2"/>
    </sheetView>
  </sheetViews>
  <sheetFormatPr defaultRowHeight="15"/>
  <cols>
    <col min="2" max="2" width="19.42578125" customWidth="1"/>
  </cols>
  <sheetData>
    <row r="1" spans="1:15" ht="16.5">
      <c r="A1" s="1"/>
      <c r="B1" s="56"/>
      <c r="C1" s="5"/>
      <c r="D1" s="5"/>
      <c r="E1" s="57"/>
      <c r="F1" s="5"/>
      <c r="G1" s="60"/>
      <c r="H1" s="50"/>
      <c r="I1" s="50"/>
      <c r="J1" s="60"/>
      <c r="K1" s="50"/>
      <c r="L1" s="50"/>
      <c r="M1" s="50"/>
      <c r="N1" s="50"/>
      <c r="O1" s="1"/>
    </row>
    <row r="2" spans="1:15" ht="16.5">
      <c r="A2" s="1"/>
      <c r="B2" s="25" t="s">
        <v>12</v>
      </c>
      <c r="C2" s="51" t="s">
        <v>61</v>
      </c>
      <c r="D2" s="51"/>
      <c r="E2" s="26" t="s">
        <v>14</v>
      </c>
      <c r="F2" s="27">
        <v>10</v>
      </c>
      <c r="G2" s="26" t="s">
        <v>15</v>
      </c>
      <c r="H2" s="27">
        <v>1550</v>
      </c>
      <c r="I2" s="28" t="s">
        <v>16</v>
      </c>
      <c r="J2" s="28"/>
      <c r="K2" s="28"/>
      <c r="L2" s="27">
        <v>9.4</v>
      </c>
      <c r="M2" s="29" t="s">
        <v>17</v>
      </c>
      <c r="N2" s="27">
        <v>166</v>
      </c>
      <c r="O2" s="1"/>
    </row>
    <row r="3" spans="1:15" ht="16.5">
      <c r="A3" s="1"/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  <c r="O3" s="1"/>
    </row>
    <row r="4" spans="1:15" ht="16.5">
      <c r="A4" s="1"/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  <c r="O4" s="1"/>
    </row>
    <row r="5" spans="1:15" ht="16.5">
      <c r="A5" s="1"/>
      <c r="B5" s="34" t="s">
        <v>20</v>
      </c>
      <c r="C5" s="32">
        <v>6</v>
      </c>
      <c r="D5" s="32">
        <v>9.6999999999999993</v>
      </c>
      <c r="E5" s="32">
        <v>12.8</v>
      </c>
      <c r="F5" s="32">
        <v>17.2</v>
      </c>
      <c r="G5" s="32">
        <v>22.3</v>
      </c>
      <c r="H5" s="32">
        <v>25.5</v>
      </c>
      <c r="I5" s="32">
        <v>27.1</v>
      </c>
      <c r="J5" s="32">
        <v>23.3</v>
      </c>
      <c r="K5" s="33">
        <v>16.899999999999999</v>
      </c>
      <c r="L5" s="33">
        <v>11.7</v>
      </c>
      <c r="M5" s="33">
        <v>6.7</v>
      </c>
      <c r="N5" s="33">
        <v>5</v>
      </c>
      <c r="O5" s="1"/>
    </row>
    <row r="6" spans="1:15" ht="16.5">
      <c r="A6" s="1"/>
      <c r="B6" s="35" t="s">
        <v>21</v>
      </c>
      <c r="C6" s="36">
        <f>C5/3.6</f>
        <v>1.6666666666666665</v>
      </c>
      <c r="D6" s="36">
        <f t="shared" ref="D6:N6" si="0">D5/3.6</f>
        <v>2.6944444444444442</v>
      </c>
      <c r="E6" s="36">
        <f t="shared" si="0"/>
        <v>3.5555555555555558</v>
      </c>
      <c r="F6" s="36">
        <f t="shared" si="0"/>
        <v>4.7777777777777777</v>
      </c>
      <c r="G6" s="36">
        <f t="shared" si="0"/>
        <v>6.1944444444444446</v>
      </c>
      <c r="H6" s="36">
        <f t="shared" si="0"/>
        <v>7.083333333333333</v>
      </c>
      <c r="I6" s="36">
        <f t="shared" si="0"/>
        <v>7.5277777777777777</v>
      </c>
      <c r="J6" s="36">
        <f t="shared" si="0"/>
        <v>6.4722222222222223</v>
      </c>
      <c r="K6" s="36">
        <f t="shared" si="0"/>
        <v>4.6944444444444438</v>
      </c>
      <c r="L6" s="36">
        <f t="shared" si="0"/>
        <v>3.2499999999999996</v>
      </c>
      <c r="M6" s="36">
        <f t="shared" si="0"/>
        <v>1.8611111111111112</v>
      </c>
      <c r="N6" s="36">
        <f t="shared" si="0"/>
        <v>1.3888888888888888</v>
      </c>
      <c r="O6" s="1"/>
    </row>
    <row r="7" spans="1:15" ht="16.5">
      <c r="A7" s="1"/>
      <c r="B7" s="37" t="s">
        <v>22</v>
      </c>
      <c r="C7" s="38"/>
      <c r="D7" s="38"/>
      <c r="E7" s="39"/>
      <c r="F7" s="38" t="s">
        <v>23</v>
      </c>
      <c r="G7" s="40">
        <f>(SUM(C5:N5)/12)*0.9</f>
        <v>13.815</v>
      </c>
      <c r="H7" s="41"/>
      <c r="I7" s="41" t="s">
        <v>24</v>
      </c>
      <c r="J7" s="40">
        <f>(SUM(C6:N6)/12)*0.9</f>
        <v>3.8374999999999995</v>
      </c>
      <c r="K7" s="42"/>
      <c r="L7" s="42"/>
      <c r="M7" s="42"/>
      <c r="N7" s="42"/>
      <c r="O7" s="1"/>
    </row>
    <row r="8" spans="1:15">
      <c r="A8" s="1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6.5">
      <c r="A10" s="1"/>
      <c r="B10" s="25" t="s">
        <v>12</v>
      </c>
      <c r="C10" s="51" t="s">
        <v>62</v>
      </c>
      <c r="D10" s="51"/>
      <c r="E10" s="26" t="s">
        <v>14</v>
      </c>
      <c r="F10" s="27">
        <v>10</v>
      </c>
      <c r="G10" s="26" t="s">
        <v>15</v>
      </c>
      <c r="H10" s="27">
        <v>1201</v>
      </c>
      <c r="I10" s="28" t="s">
        <v>16</v>
      </c>
      <c r="J10" s="28"/>
      <c r="K10" s="28"/>
      <c r="L10" s="27">
        <v>10</v>
      </c>
      <c r="M10" s="29" t="s">
        <v>17</v>
      </c>
      <c r="N10" s="27">
        <v>137</v>
      </c>
      <c r="O10" s="1"/>
    </row>
    <row r="11" spans="1:15" ht="16.5">
      <c r="A11" s="1"/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  <c r="O11" s="1"/>
    </row>
    <row r="12" spans="1:15" ht="16.5">
      <c r="A12" s="1"/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  <c r="O12" s="1"/>
    </row>
    <row r="13" spans="1:15" ht="16.5">
      <c r="A13" s="1"/>
      <c r="B13" s="34" t="s">
        <v>20</v>
      </c>
      <c r="C13" s="32">
        <v>6</v>
      </c>
      <c r="D13" s="32">
        <v>9</v>
      </c>
      <c r="E13" s="32">
        <v>13.3</v>
      </c>
      <c r="F13" s="32">
        <v>18.5</v>
      </c>
      <c r="G13" s="32">
        <v>22.1</v>
      </c>
      <c r="H13" s="32">
        <v>24.7</v>
      </c>
      <c r="I13" s="32">
        <v>26.4</v>
      </c>
      <c r="J13" s="32">
        <v>21.7</v>
      </c>
      <c r="K13" s="33">
        <v>16.5</v>
      </c>
      <c r="L13" s="33">
        <v>11.6</v>
      </c>
      <c r="M13" s="33">
        <v>6.9</v>
      </c>
      <c r="N13" s="33">
        <v>5.6</v>
      </c>
      <c r="O13" s="1"/>
    </row>
    <row r="14" spans="1:15" ht="16.5">
      <c r="A14" s="1"/>
      <c r="B14" s="35" t="s">
        <v>21</v>
      </c>
      <c r="C14" s="36">
        <f>C13/3.6</f>
        <v>1.6666666666666665</v>
      </c>
      <c r="D14" s="36">
        <f t="shared" ref="D14:N14" si="1">D13/3.6</f>
        <v>2.5</v>
      </c>
      <c r="E14" s="36">
        <f t="shared" si="1"/>
        <v>3.6944444444444446</v>
      </c>
      <c r="F14" s="36">
        <f t="shared" si="1"/>
        <v>5.1388888888888884</v>
      </c>
      <c r="G14" s="36">
        <f t="shared" si="1"/>
        <v>6.1388888888888893</v>
      </c>
      <c r="H14" s="36">
        <f t="shared" si="1"/>
        <v>6.8611111111111107</v>
      </c>
      <c r="I14" s="36">
        <f t="shared" si="1"/>
        <v>7.333333333333333</v>
      </c>
      <c r="J14" s="36">
        <f t="shared" si="1"/>
        <v>6.0277777777777777</v>
      </c>
      <c r="K14" s="36">
        <f t="shared" si="1"/>
        <v>4.583333333333333</v>
      </c>
      <c r="L14" s="36">
        <f t="shared" si="1"/>
        <v>3.2222222222222219</v>
      </c>
      <c r="M14" s="36">
        <f t="shared" si="1"/>
        <v>1.9166666666666667</v>
      </c>
      <c r="N14" s="36">
        <f t="shared" si="1"/>
        <v>1.5555555555555554</v>
      </c>
      <c r="O14" s="1"/>
    </row>
    <row r="15" spans="1:15" ht="16.5">
      <c r="A15" s="1"/>
      <c r="B15" s="37" t="s">
        <v>22</v>
      </c>
      <c r="C15" s="38"/>
      <c r="D15" s="38"/>
      <c r="E15" s="39"/>
      <c r="F15" s="38" t="s">
        <v>23</v>
      </c>
      <c r="G15" s="40">
        <f>(SUM(C13:N13)/12)*0.9</f>
        <v>13.672499999999998</v>
      </c>
      <c r="H15" s="41"/>
      <c r="I15" s="41" t="s">
        <v>24</v>
      </c>
      <c r="J15" s="40">
        <f>(SUM(C14:N14)/12)*0.9</f>
        <v>3.7979166666666666</v>
      </c>
      <c r="K15" s="42"/>
      <c r="L15" s="42"/>
      <c r="M15" s="42"/>
      <c r="N15" s="42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6.5">
      <c r="A18" s="1"/>
      <c r="B18" s="25" t="s">
        <v>12</v>
      </c>
      <c r="C18" s="51" t="s">
        <v>63</v>
      </c>
      <c r="D18" s="51"/>
      <c r="E18" s="26" t="s">
        <v>14</v>
      </c>
      <c r="F18" s="27">
        <v>423</v>
      </c>
      <c r="G18" s="26" t="s">
        <v>15</v>
      </c>
      <c r="H18" s="27">
        <v>1866</v>
      </c>
      <c r="I18" s="28" t="s">
        <v>16</v>
      </c>
      <c r="J18" s="28"/>
      <c r="K18" s="28"/>
      <c r="L18" s="27">
        <v>9.4</v>
      </c>
      <c r="M18" s="29" t="s">
        <v>17</v>
      </c>
      <c r="N18" s="27">
        <v>166</v>
      </c>
      <c r="O18" s="1"/>
    </row>
    <row r="19" spans="1:15" ht="16.5">
      <c r="A19" s="1"/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  <c r="O19" s="1"/>
    </row>
    <row r="20" spans="1:15" ht="16.5">
      <c r="A20" s="1"/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  <c r="O20" s="1"/>
    </row>
    <row r="21" spans="1:15" ht="16.5">
      <c r="A21" s="1"/>
      <c r="B21" s="34" t="s">
        <v>20</v>
      </c>
      <c r="C21" s="32">
        <v>6</v>
      </c>
      <c r="D21" s="32">
        <v>8.6999999999999993</v>
      </c>
      <c r="E21" s="32">
        <v>12.9</v>
      </c>
      <c r="F21" s="32">
        <v>16.399999999999999</v>
      </c>
      <c r="G21" s="32">
        <v>19.7</v>
      </c>
      <c r="H21" s="32">
        <v>23.3</v>
      </c>
      <c r="I21" s="32">
        <v>25.2</v>
      </c>
      <c r="J21" s="32">
        <v>23.7</v>
      </c>
      <c r="K21" s="33">
        <v>16.2</v>
      </c>
      <c r="L21" s="33">
        <v>10.8</v>
      </c>
      <c r="M21" s="33">
        <v>6.8</v>
      </c>
      <c r="N21" s="33">
        <v>5.2</v>
      </c>
      <c r="O21" s="1"/>
    </row>
    <row r="22" spans="1:15" ht="16.5">
      <c r="A22" s="1"/>
      <c r="B22" s="35" t="s">
        <v>21</v>
      </c>
      <c r="C22" s="36">
        <f>C21/3.6</f>
        <v>1.6666666666666665</v>
      </c>
      <c r="D22" s="36">
        <f t="shared" ref="D22:N22" si="2">D21/3.6</f>
        <v>2.4166666666666665</v>
      </c>
      <c r="E22" s="36">
        <f t="shared" si="2"/>
        <v>3.5833333333333335</v>
      </c>
      <c r="F22" s="36">
        <f t="shared" si="2"/>
        <v>4.5555555555555554</v>
      </c>
      <c r="G22" s="36">
        <f t="shared" si="2"/>
        <v>5.4722222222222223</v>
      </c>
      <c r="H22" s="36">
        <f t="shared" si="2"/>
        <v>6.4722222222222223</v>
      </c>
      <c r="I22" s="36">
        <f t="shared" si="2"/>
        <v>7</v>
      </c>
      <c r="J22" s="36">
        <f t="shared" si="2"/>
        <v>6.583333333333333</v>
      </c>
      <c r="K22" s="36">
        <f t="shared" si="2"/>
        <v>4.5</v>
      </c>
      <c r="L22" s="36">
        <f t="shared" si="2"/>
        <v>3</v>
      </c>
      <c r="M22" s="36">
        <f t="shared" si="2"/>
        <v>1.8888888888888888</v>
      </c>
      <c r="N22" s="36">
        <f t="shared" si="2"/>
        <v>1.4444444444444444</v>
      </c>
      <c r="O22" s="1"/>
    </row>
    <row r="23" spans="1:15" ht="16.5">
      <c r="A23" s="1"/>
      <c r="B23" s="37" t="s">
        <v>22</v>
      </c>
      <c r="C23" s="38"/>
      <c r="D23" s="38"/>
      <c r="E23" s="39"/>
      <c r="F23" s="38" t="s">
        <v>23</v>
      </c>
      <c r="G23" s="40">
        <f>(SUM(C21:N21)/12)*0.9</f>
        <v>13.117500000000001</v>
      </c>
      <c r="H23" s="41"/>
      <c r="I23" s="41" t="s">
        <v>24</v>
      </c>
      <c r="J23" s="40">
        <f>(SUM(C22:N22)/12)*0.9</f>
        <v>3.6437499999999998</v>
      </c>
      <c r="K23" s="42"/>
      <c r="L23" s="42"/>
      <c r="M23" s="42"/>
      <c r="N23" s="42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6.5">
      <c r="A26" s="1"/>
      <c r="B26" s="25" t="s">
        <v>12</v>
      </c>
      <c r="C26" s="51" t="s">
        <v>64</v>
      </c>
      <c r="D26" s="51"/>
      <c r="E26" s="26" t="s">
        <v>14</v>
      </c>
      <c r="F26" s="27"/>
      <c r="G26" s="26" t="s">
        <v>15</v>
      </c>
      <c r="H26" s="27"/>
      <c r="I26" s="28" t="s">
        <v>16</v>
      </c>
      <c r="J26" s="28"/>
      <c r="K26" s="28"/>
      <c r="L26" s="27"/>
      <c r="M26" s="29" t="s">
        <v>17</v>
      </c>
      <c r="N26" s="27"/>
      <c r="O26" s="1"/>
    </row>
    <row r="27" spans="1:15" ht="16.5">
      <c r="A27" s="1"/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  <c r="O27" s="1"/>
    </row>
    <row r="28" spans="1:15" ht="16.5">
      <c r="A28" s="1"/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  <c r="O28" s="1"/>
    </row>
    <row r="29" spans="1:15" ht="16.5">
      <c r="A29" s="1"/>
      <c r="B29" s="34" t="s">
        <v>20</v>
      </c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1"/>
    </row>
    <row r="30" spans="1:15" ht="16.5">
      <c r="A30" s="1"/>
      <c r="B30" s="35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"/>
    </row>
    <row r="31" spans="1:15" ht="16.5">
      <c r="A31" s="1"/>
      <c r="B31" s="37" t="s">
        <v>22</v>
      </c>
      <c r="C31" s="38"/>
      <c r="D31" s="38"/>
      <c r="E31" s="39"/>
      <c r="F31" s="38" t="s">
        <v>23</v>
      </c>
      <c r="G31" s="40">
        <f>(SUM(C29:N29)/12)*0.9</f>
        <v>0</v>
      </c>
      <c r="H31" s="41"/>
      <c r="I31" s="41" t="s">
        <v>24</v>
      </c>
      <c r="J31" s="40">
        <f>(SUM(C30:N30)/12)*0.9</f>
        <v>0</v>
      </c>
      <c r="K31" s="42"/>
      <c r="L31" s="42"/>
      <c r="M31" s="42"/>
      <c r="N31" s="42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6.5">
      <c r="A34" s="1"/>
      <c r="B34" s="25" t="s">
        <v>12</v>
      </c>
      <c r="C34" s="51" t="s">
        <v>65</v>
      </c>
      <c r="D34" s="51"/>
      <c r="E34" s="26" t="s">
        <v>14</v>
      </c>
      <c r="F34" s="27"/>
      <c r="G34" s="26" t="s">
        <v>15</v>
      </c>
      <c r="H34" s="27"/>
      <c r="I34" s="28" t="s">
        <v>16</v>
      </c>
      <c r="J34" s="28"/>
      <c r="K34" s="28"/>
      <c r="L34" s="27"/>
      <c r="M34" s="29" t="s">
        <v>17</v>
      </c>
      <c r="N34" s="27"/>
      <c r="O34" s="1"/>
    </row>
    <row r="35" spans="1:15" ht="16.5">
      <c r="A35" s="1"/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  <c r="O35" s="1"/>
    </row>
    <row r="36" spans="1:15" ht="16.5">
      <c r="A36" s="1"/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  <c r="O36" s="1"/>
    </row>
    <row r="37" spans="1:15" ht="16.5">
      <c r="A37" s="1"/>
      <c r="B37" s="34" t="s">
        <v>20</v>
      </c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1"/>
    </row>
    <row r="38" spans="1:15" ht="16.5">
      <c r="A38" s="1"/>
      <c r="B38" s="35" t="s">
        <v>21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"/>
    </row>
    <row r="39" spans="1:15" ht="16.5">
      <c r="A39" s="1"/>
      <c r="B39" s="37" t="s">
        <v>22</v>
      </c>
      <c r="C39" s="38"/>
      <c r="D39" s="38"/>
      <c r="E39" s="39"/>
      <c r="F39" s="38" t="s">
        <v>23</v>
      </c>
      <c r="G39" s="40">
        <f>(SUM(C37:N37)/12)*0.9</f>
        <v>0</v>
      </c>
      <c r="H39" s="41"/>
      <c r="I39" s="41" t="s">
        <v>24</v>
      </c>
      <c r="J39" s="40">
        <f>(SUM(C38:N38)/12)*0.9</f>
        <v>0</v>
      </c>
      <c r="K39" s="42"/>
      <c r="L39" s="42"/>
      <c r="M39" s="42"/>
      <c r="N39" s="42"/>
      <c r="O39" s="1"/>
    </row>
    <row r="40" spans="1:15">
      <c r="A40" s="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6.5">
      <c r="A42" s="1"/>
      <c r="B42" s="25" t="s">
        <v>12</v>
      </c>
      <c r="C42" s="51" t="s">
        <v>66</v>
      </c>
      <c r="D42" s="51"/>
      <c r="E42" s="26" t="s">
        <v>14</v>
      </c>
      <c r="F42" s="27"/>
      <c r="G42" s="26" t="s">
        <v>15</v>
      </c>
      <c r="H42" s="27"/>
      <c r="I42" s="28" t="s">
        <v>16</v>
      </c>
      <c r="J42" s="28"/>
      <c r="K42" s="28"/>
      <c r="L42" s="27"/>
      <c r="M42" s="29" t="s">
        <v>17</v>
      </c>
      <c r="N42" s="27"/>
      <c r="O42" s="1"/>
    </row>
    <row r="43" spans="1:15" ht="16.5">
      <c r="A43" s="1"/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  <c r="O43" s="1"/>
    </row>
    <row r="44" spans="1:15" ht="16.5">
      <c r="A44" s="1"/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  <c r="O44" s="1"/>
    </row>
    <row r="45" spans="1:15" ht="16.5">
      <c r="A45" s="1"/>
      <c r="B45" s="34" t="s">
        <v>20</v>
      </c>
      <c r="C45" s="32"/>
      <c r="D45" s="32"/>
      <c r="E45" s="32"/>
      <c r="F45" s="32"/>
      <c r="G45" s="32"/>
      <c r="H45" s="32"/>
      <c r="I45" s="32"/>
      <c r="J45" s="32"/>
      <c r="K45" s="33"/>
      <c r="L45" s="33"/>
      <c r="M45" s="33"/>
      <c r="N45" s="33"/>
      <c r="O45" s="1"/>
    </row>
    <row r="46" spans="1:15" ht="16.5">
      <c r="A46" s="1"/>
      <c r="B46" s="35" t="s">
        <v>21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1"/>
    </row>
    <row r="47" spans="1:15" ht="16.5">
      <c r="A47" s="1"/>
      <c r="B47" s="37" t="s">
        <v>22</v>
      </c>
      <c r="C47" s="38"/>
      <c r="D47" s="38"/>
      <c r="E47" s="39"/>
      <c r="F47" s="38" t="s">
        <v>23</v>
      </c>
      <c r="G47" s="40">
        <f>(SUM(C48:N48)/12)*0.9</f>
        <v>0</v>
      </c>
      <c r="H47" s="41"/>
      <c r="I47" s="41" t="s">
        <v>24</v>
      </c>
      <c r="J47" s="40">
        <f>(SUM(C49:N49)/12)*0.9</f>
        <v>0</v>
      </c>
      <c r="K47" s="42"/>
      <c r="L47" s="42"/>
      <c r="M47" s="42"/>
      <c r="N47" s="42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6.5">
      <c r="A50" s="1"/>
      <c r="B50" s="25" t="s">
        <v>12</v>
      </c>
      <c r="C50" s="51" t="s">
        <v>67</v>
      </c>
      <c r="D50" s="51"/>
      <c r="E50" s="26" t="s">
        <v>14</v>
      </c>
      <c r="F50" s="27">
        <v>8</v>
      </c>
      <c r="G50" s="26" t="s">
        <v>15</v>
      </c>
      <c r="H50" s="27">
        <v>1201</v>
      </c>
      <c r="I50" s="28" t="s">
        <v>16</v>
      </c>
      <c r="J50" s="28"/>
      <c r="K50" s="28"/>
      <c r="L50" s="27">
        <v>10</v>
      </c>
      <c r="M50" s="29" t="s">
        <v>17</v>
      </c>
      <c r="N50" s="27">
        <v>137</v>
      </c>
      <c r="O50" s="1"/>
    </row>
    <row r="51" spans="1:15" ht="16.5">
      <c r="A51" s="1"/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  <c r="O51" s="1"/>
    </row>
    <row r="52" spans="1:15" ht="16.5">
      <c r="A52" s="1"/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  <c r="O52" s="1"/>
    </row>
    <row r="53" spans="1:15" ht="16.5">
      <c r="A53" s="1"/>
      <c r="B53" s="34" t="s">
        <v>20</v>
      </c>
      <c r="C53" s="32">
        <v>6.8</v>
      </c>
      <c r="D53" s="32">
        <v>9.8000000000000007</v>
      </c>
      <c r="E53" s="32">
        <v>13.6</v>
      </c>
      <c r="F53" s="32">
        <v>18.899999999999999</v>
      </c>
      <c r="G53" s="32">
        <v>23.6</v>
      </c>
      <c r="H53" s="32">
        <v>26.1</v>
      </c>
      <c r="I53" s="32">
        <v>27.2</v>
      </c>
      <c r="J53" s="32">
        <v>24</v>
      </c>
      <c r="K53" s="33">
        <v>17.899999999999999</v>
      </c>
      <c r="L53" s="33">
        <v>12.3</v>
      </c>
      <c r="M53" s="33">
        <v>7.4</v>
      </c>
      <c r="N53" s="33">
        <v>5.9</v>
      </c>
      <c r="O53" s="1"/>
    </row>
    <row r="54" spans="1:15" ht="16.5">
      <c r="A54" s="1"/>
      <c r="B54" s="35" t="s">
        <v>21</v>
      </c>
      <c r="C54" s="36">
        <f>C53/3.6</f>
        <v>1.8888888888888888</v>
      </c>
      <c r="D54" s="36">
        <f t="shared" ref="D54:N54" si="3">D53/3.6</f>
        <v>2.7222222222222223</v>
      </c>
      <c r="E54" s="36">
        <f t="shared" si="3"/>
        <v>3.7777777777777777</v>
      </c>
      <c r="F54" s="36">
        <f t="shared" si="3"/>
        <v>5.2499999999999991</v>
      </c>
      <c r="G54" s="36">
        <f t="shared" si="3"/>
        <v>6.5555555555555554</v>
      </c>
      <c r="H54" s="36">
        <f t="shared" si="3"/>
        <v>7.25</v>
      </c>
      <c r="I54" s="36">
        <f t="shared" si="3"/>
        <v>7.5555555555555554</v>
      </c>
      <c r="J54" s="36">
        <f t="shared" si="3"/>
        <v>6.6666666666666661</v>
      </c>
      <c r="K54" s="36">
        <f t="shared" si="3"/>
        <v>4.9722222222222214</v>
      </c>
      <c r="L54" s="36">
        <f t="shared" si="3"/>
        <v>3.416666666666667</v>
      </c>
      <c r="M54" s="36">
        <f t="shared" si="3"/>
        <v>2.0555555555555558</v>
      </c>
      <c r="N54" s="36">
        <f t="shared" si="3"/>
        <v>1.6388888888888888</v>
      </c>
      <c r="O54" s="1"/>
    </row>
    <row r="55" spans="1:15" ht="16.5">
      <c r="A55" s="1"/>
      <c r="B55" s="37" t="s">
        <v>22</v>
      </c>
      <c r="C55" s="38"/>
      <c r="D55" s="38"/>
      <c r="E55" s="39"/>
      <c r="F55" s="38" t="s">
        <v>23</v>
      </c>
      <c r="G55" s="40">
        <f>(SUM(C53:N53)/12)*0.9</f>
        <v>14.512500000000003</v>
      </c>
      <c r="H55" s="41"/>
      <c r="I55" s="41" t="s">
        <v>24</v>
      </c>
      <c r="J55" s="40">
        <f>(SUM(C54:N54)/12)*0.9</f>
        <v>4.03125</v>
      </c>
      <c r="K55" s="42"/>
      <c r="L55" s="42"/>
      <c r="M55" s="42"/>
      <c r="N55" s="42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5">
      <c r="A58" s="1"/>
      <c r="B58" s="25" t="s">
        <v>12</v>
      </c>
      <c r="C58" s="51" t="s">
        <v>68</v>
      </c>
      <c r="D58" s="51"/>
      <c r="E58" s="26" t="s">
        <v>14</v>
      </c>
      <c r="F58" s="27"/>
      <c r="G58" s="26" t="s">
        <v>15</v>
      </c>
      <c r="H58" s="27"/>
      <c r="I58" s="28" t="s">
        <v>16</v>
      </c>
      <c r="J58" s="28"/>
      <c r="K58" s="28"/>
      <c r="L58" s="27"/>
      <c r="M58" s="29" t="s">
        <v>17</v>
      </c>
      <c r="N58" s="27"/>
      <c r="O58" s="1"/>
    </row>
    <row r="59" spans="1:15" ht="16.5">
      <c r="A59" s="1"/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  <c r="O59" s="1"/>
    </row>
    <row r="60" spans="1:15" ht="16.5">
      <c r="A60" s="1"/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  <c r="O60" s="1"/>
    </row>
    <row r="61" spans="1:15" ht="16.5">
      <c r="A61" s="1"/>
      <c r="B61" s="34" t="s">
        <v>20</v>
      </c>
      <c r="C61" s="32"/>
      <c r="D61" s="32"/>
      <c r="E61" s="32"/>
      <c r="F61" s="32"/>
      <c r="G61" s="32"/>
      <c r="H61" s="32"/>
      <c r="I61" s="32"/>
      <c r="J61" s="32"/>
      <c r="K61" s="33"/>
      <c r="L61" s="33"/>
      <c r="M61" s="33"/>
      <c r="N61" s="33"/>
      <c r="O61" s="1"/>
    </row>
    <row r="62" spans="1:15" ht="16.5">
      <c r="A62" s="1"/>
      <c r="B62" s="35" t="s">
        <v>21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1"/>
    </row>
    <row r="63" spans="1:15" ht="16.5">
      <c r="A63" s="1"/>
      <c r="B63" s="37" t="s">
        <v>22</v>
      </c>
      <c r="C63" s="38"/>
      <c r="D63" s="38"/>
      <c r="E63" s="39"/>
      <c r="F63" s="38" t="s">
        <v>23</v>
      </c>
      <c r="G63" s="40">
        <f>(SUM(C61:N61)/12)*0.9</f>
        <v>0</v>
      </c>
      <c r="H63" s="41"/>
      <c r="I63" s="41" t="s">
        <v>24</v>
      </c>
      <c r="J63" s="40">
        <f>(SUM(C62:N62)/12)*0.9</f>
        <v>0</v>
      </c>
      <c r="K63" s="42"/>
      <c r="L63" s="42"/>
      <c r="M63" s="42"/>
      <c r="N63" s="42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6.5">
      <c r="A66" s="1"/>
      <c r="B66" s="25" t="s">
        <v>12</v>
      </c>
      <c r="C66" s="51" t="s">
        <v>69</v>
      </c>
      <c r="D66" s="51"/>
      <c r="E66" s="26" t="s">
        <v>14</v>
      </c>
      <c r="F66" s="27"/>
      <c r="G66" s="26" t="s">
        <v>15</v>
      </c>
      <c r="H66" s="27"/>
      <c r="I66" s="28" t="s">
        <v>16</v>
      </c>
      <c r="J66" s="28"/>
      <c r="K66" s="28"/>
      <c r="L66" s="27"/>
      <c r="M66" s="29" t="s">
        <v>17</v>
      </c>
      <c r="N66" s="27"/>
      <c r="O66" s="1"/>
    </row>
    <row r="67" spans="1:15" ht="16.5">
      <c r="A67" s="1"/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  <c r="O67" s="1"/>
    </row>
    <row r="68" spans="1:15" ht="16.5">
      <c r="A68" s="1"/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  <c r="O68" s="1"/>
    </row>
    <row r="69" spans="1:15" ht="16.5">
      <c r="A69" s="1"/>
      <c r="B69" s="34" t="s">
        <v>20</v>
      </c>
      <c r="C69" s="32"/>
      <c r="D69" s="32"/>
      <c r="E69" s="32"/>
      <c r="F69" s="32"/>
      <c r="G69" s="32"/>
      <c r="H69" s="32"/>
      <c r="I69" s="32"/>
      <c r="J69" s="32"/>
      <c r="K69" s="33"/>
      <c r="L69" s="33"/>
      <c r="M69" s="33"/>
      <c r="N69" s="33"/>
      <c r="O69" s="1"/>
    </row>
    <row r="70" spans="1:15" ht="16.5">
      <c r="A70" s="1"/>
      <c r="B70" s="35" t="s">
        <v>21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1"/>
    </row>
    <row r="71" spans="1:15" ht="16.5">
      <c r="A71" s="1"/>
      <c r="B71" s="37" t="s">
        <v>22</v>
      </c>
      <c r="C71" s="38"/>
      <c r="D71" s="38"/>
      <c r="E71" s="39"/>
      <c r="F71" s="38" t="s">
        <v>23</v>
      </c>
      <c r="G71" s="40">
        <f>(SUM(C69:N69)/12)*0.9</f>
        <v>0</v>
      </c>
      <c r="H71" s="41"/>
      <c r="I71" s="41" t="s">
        <v>24</v>
      </c>
      <c r="J71" s="40">
        <f>(SUM(C70:N70)/12)*0.9</f>
        <v>0</v>
      </c>
      <c r="K71" s="42"/>
      <c r="L71" s="42"/>
      <c r="M71" s="42"/>
      <c r="N71" s="42"/>
      <c r="O71" s="1"/>
    </row>
    <row r="72" spans="1:15">
      <c r="A72" s="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1"/>
    </row>
    <row r="73" spans="1:15" ht="16.5">
      <c r="A73" s="1"/>
      <c r="B73" s="56"/>
      <c r="C73" s="88"/>
      <c r="D73" s="88"/>
      <c r="E73" s="50"/>
      <c r="F73" s="87"/>
      <c r="G73" s="50"/>
      <c r="H73" s="87"/>
      <c r="I73" s="70"/>
      <c r="J73" s="70"/>
      <c r="K73" s="70"/>
      <c r="L73" s="87"/>
      <c r="M73" s="50"/>
      <c r="N73" s="87"/>
      <c r="O73" s="1"/>
    </row>
    <row r="74" spans="1:15" ht="16.5">
      <c r="A74" s="1"/>
      <c r="B74" s="25" t="s">
        <v>12</v>
      </c>
      <c r="C74" s="51" t="s">
        <v>70</v>
      </c>
      <c r="D74" s="51"/>
      <c r="E74" s="26" t="s">
        <v>14</v>
      </c>
      <c r="F74" s="27"/>
      <c r="G74" s="26" t="s">
        <v>15</v>
      </c>
      <c r="H74" s="27"/>
      <c r="I74" s="28" t="s">
        <v>16</v>
      </c>
      <c r="J74" s="28"/>
      <c r="K74" s="28"/>
      <c r="L74" s="27"/>
      <c r="M74" s="29" t="s">
        <v>17</v>
      </c>
      <c r="N74" s="27"/>
      <c r="O74" s="1"/>
    </row>
    <row r="75" spans="1:15" ht="16.5">
      <c r="A75" s="1"/>
      <c r="B75" s="25" t="s">
        <v>18</v>
      </c>
      <c r="C75" s="26">
        <v>1</v>
      </c>
      <c r="D75" s="26">
        <v>2</v>
      </c>
      <c r="E75" s="26">
        <v>3</v>
      </c>
      <c r="F75" s="26">
        <v>4</v>
      </c>
      <c r="G75" s="26">
        <v>5</v>
      </c>
      <c r="H75" s="26">
        <v>6</v>
      </c>
      <c r="I75" s="26">
        <v>7</v>
      </c>
      <c r="J75" s="26">
        <v>8</v>
      </c>
      <c r="K75" s="29">
        <v>9</v>
      </c>
      <c r="L75" s="29">
        <v>10</v>
      </c>
      <c r="M75" s="29">
        <v>11</v>
      </c>
      <c r="N75" s="29">
        <v>12</v>
      </c>
      <c r="O75" s="1"/>
    </row>
    <row r="76" spans="1:15" ht="16.5">
      <c r="A76" s="1"/>
      <c r="B76" s="30" t="s">
        <v>19</v>
      </c>
      <c r="C76" s="31">
        <v>31</v>
      </c>
      <c r="D76" s="31">
        <v>28</v>
      </c>
      <c r="E76" s="31">
        <v>31</v>
      </c>
      <c r="F76" s="32">
        <v>30</v>
      </c>
      <c r="G76" s="32">
        <v>31</v>
      </c>
      <c r="H76" s="32">
        <v>30</v>
      </c>
      <c r="I76" s="32">
        <v>31</v>
      </c>
      <c r="J76" s="32">
        <v>31</v>
      </c>
      <c r="K76" s="33">
        <v>30</v>
      </c>
      <c r="L76" s="33">
        <v>31</v>
      </c>
      <c r="M76" s="33">
        <v>30</v>
      </c>
      <c r="N76" s="33">
        <v>31</v>
      </c>
      <c r="O76" s="1"/>
    </row>
    <row r="77" spans="1:15" ht="16.5">
      <c r="A77" s="1"/>
      <c r="B77" s="34" t="s">
        <v>20</v>
      </c>
      <c r="C77" s="32"/>
      <c r="D77" s="32"/>
      <c r="E77" s="32"/>
      <c r="F77" s="32"/>
      <c r="G77" s="32"/>
      <c r="H77" s="32"/>
      <c r="I77" s="32"/>
      <c r="J77" s="32"/>
      <c r="K77" s="33"/>
      <c r="L77" s="33"/>
      <c r="M77" s="33"/>
      <c r="N77" s="33"/>
      <c r="O77" s="1"/>
    </row>
    <row r="78" spans="1:15" ht="16.5">
      <c r="A78" s="1"/>
      <c r="B78" s="35" t="s">
        <v>21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1"/>
    </row>
    <row r="79" spans="1:15" ht="16.5">
      <c r="A79" s="1"/>
      <c r="B79" s="37" t="s">
        <v>22</v>
      </c>
      <c r="C79" s="38"/>
      <c r="D79" s="38"/>
      <c r="E79" s="39"/>
      <c r="F79" s="38" t="s">
        <v>23</v>
      </c>
      <c r="G79" s="40">
        <f>(SUM(C77:N77)/12)*0.9</f>
        <v>0</v>
      </c>
      <c r="H79" s="41"/>
      <c r="I79" s="41" t="s">
        <v>24</v>
      </c>
      <c r="J79" s="40">
        <f>(SUM(C78:N78)/12)*0.9</f>
        <v>0</v>
      </c>
      <c r="K79" s="42"/>
      <c r="L79" s="42"/>
      <c r="M79" s="42"/>
      <c r="N79" s="42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</sheetData>
  <pageMargins left="0.7" right="0.7" top="0.75" bottom="0.75" header="0.3" footer="0.3"/>
  <pageSetup paperSize="9" scale="5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N90"/>
  <sheetViews>
    <sheetView view="pageBreakPreview" topLeftCell="A62" zoomScale="70" zoomScaleNormal="100" zoomScaleSheetLayoutView="70" workbookViewId="0">
      <selection activeCell="N89" sqref="N89"/>
    </sheetView>
  </sheetViews>
  <sheetFormatPr defaultRowHeight="15"/>
  <cols>
    <col min="2" max="2" width="15.42578125" customWidth="1"/>
  </cols>
  <sheetData>
    <row r="1" spans="2:1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6.5">
      <c r="B2" s="25" t="s">
        <v>12</v>
      </c>
      <c r="C2" s="51" t="s">
        <v>71</v>
      </c>
      <c r="D2" s="51"/>
      <c r="E2" s="26" t="s">
        <v>14</v>
      </c>
      <c r="F2" s="27"/>
      <c r="G2" s="26" t="s">
        <v>15</v>
      </c>
      <c r="H2" s="27"/>
      <c r="I2" s="28" t="s">
        <v>16</v>
      </c>
      <c r="J2" s="28"/>
      <c r="K2" s="28"/>
      <c r="L2" s="27"/>
      <c r="M2" s="29" t="s">
        <v>17</v>
      </c>
      <c r="N2" s="27"/>
    </row>
    <row r="3" spans="2:14" ht="16.5"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</row>
    <row r="4" spans="2:14" ht="16.5"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</row>
    <row r="5" spans="2:14" ht="16.5">
      <c r="B5" s="34" t="s">
        <v>20</v>
      </c>
      <c r="C5" s="32"/>
      <c r="D5" s="32"/>
      <c r="E5" s="32"/>
      <c r="F5" s="32"/>
      <c r="G5" s="32"/>
      <c r="H5" s="32"/>
      <c r="I5" s="32"/>
      <c r="J5" s="32"/>
      <c r="K5" s="33"/>
      <c r="L5" s="33"/>
      <c r="M5" s="33"/>
      <c r="N5" s="33"/>
    </row>
    <row r="6" spans="2:14" ht="16.5">
      <c r="B6" s="35" t="s">
        <v>21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6.5">
      <c r="B7" s="37" t="s">
        <v>22</v>
      </c>
      <c r="C7" s="38"/>
      <c r="D7" s="38"/>
      <c r="E7" s="39"/>
      <c r="F7" s="38" t="s">
        <v>23</v>
      </c>
      <c r="G7" s="40">
        <f>(SUM(C5:N5)/12)*0.9</f>
        <v>0</v>
      </c>
      <c r="H7" s="41"/>
      <c r="I7" s="41" t="s">
        <v>24</v>
      </c>
      <c r="J7" s="40">
        <f>(SUM(C6:N6)/12)*0.9</f>
        <v>0</v>
      </c>
      <c r="K7" s="42"/>
      <c r="L7" s="42"/>
      <c r="M7" s="42"/>
      <c r="N7" s="42"/>
    </row>
    <row r="8" spans="2:1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ht="16.5">
      <c r="B10" s="25" t="s">
        <v>12</v>
      </c>
      <c r="C10" s="51" t="s">
        <v>72</v>
      </c>
      <c r="D10" s="51"/>
      <c r="E10" s="26" t="s">
        <v>14</v>
      </c>
      <c r="F10" s="27"/>
      <c r="G10" s="26" t="s">
        <v>15</v>
      </c>
      <c r="H10" s="27"/>
      <c r="I10" s="28" t="s">
        <v>16</v>
      </c>
      <c r="J10" s="28"/>
      <c r="K10" s="28"/>
      <c r="L10" s="27"/>
      <c r="M10" s="29" t="s">
        <v>17</v>
      </c>
      <c r="N10" s="27"/>
    </row>
    <row r="11" spans="2:14" ht="16.5"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</row>
    <row r="12" spans="2:14" ht="16.5"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</row>
    <row r="13" spans="2:14" ht="16.5">
      <c r="B13" s="34" t="s">
        <v>20</v>
      </c>
      <c r="C13" s="32"/>
      <c r="D13" s="32"/>
      <c r="E13" s="32"/>
      <c r="F13" s="32"/>
      <c r="G13" s="32"/>
      <c r="H13" s="32"/>
      <c r="I13" s="32"/>
      <c r="J13" s="32"/>
      <c r="K13" s="33"/>
      <c r="L13" s="33"/>
      <c r="M13" s="33"/>
      <c r="N13" s="33"/>
    </row>
    <row r="14" spans="2:14" ht="16.5">
      <c r="B14" s="35" t="s">
        <v>21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2:14" ht="16.5">
      <c r="B15" s="37" t="s">
        <v>22</v>
      </c>
      <c r="C15" s="38"/>
      <c r="D15" s="38"/>
      <c r="E15" s="39"/>
      <c r="F15" s="38" t="s">
        <v>23</v>
      </c>
      <c r="G15" s="40">
        <f>(SUM(C13:N13)/12)*0.9</f>
        <v>0</v>
      </c>
      <c r="H15" s="41"/>
      <c r="I15" s="41" t="s">
        <v>24</v>
      </c>
      <c r="J15" s="40">
        <f>(SUM(C14:N14)/12)*0.9</f>
        <v>0</v>
      </c>
      <c r="K15" s="42"/>
      <c r="L15" s="42"/>
      <c r="M15" s="42"/>
      <c r="N15" s="42"/>
    </row>
    <row r="16" spans="2:1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6.5">
      <c r="B18" s="25" t="s">
        <v>12</v>
      </c>
      <c r="C18" s="51" t="s">
        <v>73</v>
      </c>
      <c r="D18" s="51"/>
      <c r="E18" s="26" t="s">
        <v>14</v>
      </c>
      <c r="F18" s="27"/>
      <c r="G18" s="26" t="s">
        <v>15</v>
      </c>
      <c r="H18" s="27"/>
      <c r="I18" s="28" t="s">
        <v>16</v>
      </c>
      <c r="J18" s="28"/>
      <c r="K18" s="28"/>
      <c r="L18" s="27"/>
      <c r="M18" s="29" t="s">
        <v>17</v>
      </c>
      <c r="N18" s="27"/>
    </row>
    <row r="19" spans="2:14" ht="16.5"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</row>
    <row r="20" spans="2:14" ht="16.5"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</row>
    <row r="21" spans="2:14" ht="16.5">
      <c r="B21" s="34" t="s">
        <v>20</v>
      </c>
      <c r="C21" s="32"/>
      <c r="D21" s="32"/>
      <c r="E21" s="32"/>
      <c r="F21" s="32"/>
      <c r="G21" s="32"/>
      <c r="H21" s="32"/>
      <c r="I21" s="32"/>
      <c r="J21" s="32"/>
      <c r="K21" s="33"/>
      <c r="L21" s="33"/>
      <c r="M21" s="33"/>
      <c r="N21" s="33"/>
    </row>
    <row r="22" spans="2:14" ht="16.5">
      <c r="B22" s="35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2:14" ht="16.5">
      <c r="B23" s="37" t="s">
        <v>22</v>
      </c>
      <c r="C23" s="38"/>
      <c r="D23" s="38"/>
      <c r="E23" s="39"/>
      <c r="F23" s="38" t="s">
        <v>23</v>
      </c>
      <c r="G23" s="40">
        <f>(SUM(C21:N21)/12)*0.9</f>
        <v>0</v>
      </c>
      <c r="H23" s="41"/>
      <c r="I23" s="41" t="s">
        <v>24</v>
      </c>
      <c r="J23" s="40">
        <f>(SUM(C22:N22)/12)*0.9</f>
        <v>0</v>
      </c>
      <c r="K23" s="42"/>
      <c r="L23" s="42"/>
      <c r="M23" s="42"/>
      <c r="N23" s="42"/>
    </row>
    <row r="24" spans="2:1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6.5">
      <c r="B26" s="25" t="s">
        <v>12</v>
      </c>
      <c r="C26" s="51" t="s">
        <v>74</v>
      </c>
      <c r="D26" s="51"/>
      <c r="E26" s="26" t="s">
        <v>14</v>
      </c>
      <c r="F26" s="27"/>
      <c r="G26" s="26" t="s">
        <v>15</v>
      </c>
      <c r="H26" s="27"/>
      <c r="I26" s="28" t="s">
        <v>16</v>
      </c>
      <c r="J26" s="28"/>
      <c r="K26" s="28"/>
      <c r="L26" s="27"/>
      <c r="M26" s="29" t="s">
        <v>17</v>
      </c>
      <c r="N26" s="27"/>
    </row>
    <row r="27" spans="2:14" ht="16.5"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</row>
    <row r="28" spans="2:14" ht="16.5"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</row>
    <row r="29" spans="2:14" ht="16.5">
      <c r="B29" s="34" t="s">
        <v>20</v>
      </c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</row>
    <row r="30" spans="2:14" ht="16.5">
      <c r="B30" s="35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2:14" ht="16.5">
      <c r="B31" s="37" t="s">
        <v>22</v>
      </c>
      <c r="C31" s="38"/>
      <c r="D31" s="38"/>
      <c r="E31" s="39"/>
      <c r="F31" s="38" t="s">
        <v>23</v>
      </c>
      <c r="G31" s="40">
        <f>(SUM(C29:N29)/12)*0.9</f>
        <v>0</v>
      </c>
      <c r="H31" s="41"/>
      <c r="I31" s="41" t="s">
        <v>24</v>
      </c>
      <c r="J31" s="40">
        <f>(SUM(C30:N30)/12)*0.9</f>
        <v>0</v>
      </c>
      <c r="K31" s="42"/>
      <c r="L31" s="42"/>
      <c r="M31" s="42"/>
      <c r="N31" s="42"/>
    </row>
    <row r="32" spans="2:1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6.5">
      <c r="B34" s="25" t="s">
        <v>12</v>
      </c>
      <c r="C34" s="51" t="s">
        <v>75</v>
      </c>
      <c r="D34" s="51"/>
      <c r="E34" s="26" t="s">
        <v>14</v>
      </c>
      <c r="F34" s="27">
        <v>34</v>
      </c>
      <c r="G34" s="26" t="s">
        <v>15</v>
      </c>
      <c r="H34" s="27">
        <v>2258</v>
      </c>
      <c r="I34" s="28" t="s">
        <v>16</v>
      </c>
      <c r="J34" s="28"/>
      <c r="K34" s="28"/>
      <c r="L34" s="27">
        <v>6.5</v>
      </c>
      <c r="M34" s="29" t="s">
        <v>17</v>
      </c>
      <c r="N34" s="27">
        <v>183</v>
      </c>
    </row>
    <row r="35" spans="2:14" ht="16.5"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</row>
    <row r="36" spans="2:14" ht="16.5"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</row>
    <row r="37" spans="2:14" ht="16.5">
      <c r="B37" s="34" t="s">
        <v>20</v>
      </c>
      <c r="C37" s="32">
        <v>4.4000000000000004</v>
      </c>
      <c r="D37" s="32">
        <v>7</v>
      </c>
      <c r="E37" s="32">
        <v>11.8</v>
      </c>
      <c r="F37" s="32">
        <v>17.2</v>
      </c>
      <c r="G37" s="32">
        <v>21.6</v>
      </c>
      <c r="H37" s="32">
        <v>24</v>
      </c>
      <c r="I37" s="32">
        <v>25</v>
      </c>
      <c r="J37" s="32">
        <v>20.3</v>
      </c>
      <c r="K37" s="33">
        <v>15.1</v>
      </c>
      <c r="L37" s="33">
        <v>10</v>
      </c>
      <c r="M37" s="33">
        <v>5.3</v>
      </c>
      <c r="N37" s="33">
        <v>4.0999999999999996</v>
      </c>
    </row>
    <row r="38" spans="2:14" ht="16.5">
      <c r="B38" s="35" t="s">
        <v>21</v>
      </c>
      <c r="C38" s="36">
        <f>C37/3.6</f>
        <v>1.2222222222222223</v>
      </c>
      <c r="D38" s="36">
        <f t="shared" ref="D38:N38" si="0">D37/3.6</f>
        <v>1.9444444444444444</v>
      </c>
      <c r="E38" s="36">
        <f t="shared" si="0"/>
        <v>3.2777777777777777</v>
      </c>
      <c r="F38" s="36">
        <f t="shared" si="0"/>
        <v>4.7777777777777777</v>
      </c>
      <c r="G38" s="36">
        <f t="shared" si="0"/>
        <v>6</v>
      </c>
      <c r="H38" s="36">
        <f t="shared" si="0"/>
        <v>6.6666666666666661</v>
      </c>
      <c r="I38" s="36">
        <f t="shared" si="0"/>
        <v>6.9444444444444446</v>
      </c>
      <c r="J38" s="36">
        <f t="shared" si="0"/>
        <v>5.6388888888888893</v>
      </c>
      <c r="K38" s="36">
        <f t="shared" si="0"/>
        <v>4.1944444444444446</v>
      </c>
      <c r="L38" s="36">
        <f t="shared" si="0"/>
        <v>2.7777777777777777</v>
      </c>
      <c r="M38" s="36">
        <f t="shared" si="0"/>
        <v>1.4722222222222221</v>
      </c>
      <c r="N38" s="36">
        <f t="shared" si="0"/>
        <v>1.1388888888888888</v>
      </c>
    </row>
    <row r="39" spans="2:14" ht="16.5">
      <c r="B39" s="37" t="s">
        <v>22</v>
      </c>
      <c r="C39" s="38"/>
      <c r="D39" s="38"/>
      <c r="E39" s="39"/>
      <c r="F39" s="38" t="s">
        <v>23</v>
      </c>
      <c r="G39" s="40">
        <f>(SUM(C37:N37)/12)*0.9</f>
        <v>12.435000000000002</v>
      </c>
      <c r="H39" s="41"/>
      <c r="I39" s="41" t="s">
        <v>24</v>
      </c>
      <c r="J39" s="40">
        <f>(SUM(C38:N38)/12)*0.9</f>
        <v>3.4541666666666657</v>
      </c>
      <c r="K39" s="42"/>
      <c r="L39" s="42"/>
      <c r="M39" s="42"/>
      <c r="N39" s="42"/>
    </row>
    <row r="40" spans="2:1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ht="16.5">
      <c r="B42" s="25" t="s">
        <v>12</v>
      </c>
      <c r="C42" s="51" t="s">
        <v>76</v>
      </c>
      <c r="D42" s="51"/>
      <c r="E42" s="26" t="s">
        <v>14</v>
      </c>
      <c r="F42" s="27"/>
      <c r="G42" s="26" t="s">
        <v>15</v>
      </c>
      <c r="H42" s="27"/>
      <c r="I42" s="28" t="s">
        <v>16</v>
      </c>
      <c r="J42" s="28"/>
      <c r="K42" s="28"/>
      <c r="L42" s="27"/>
      <c r="M42" s="29" t="s">
        <v>17</v>
      </c>
      <c r="N42" s="27"/>
    </row>
    <row r="43" spans="2:14" ht="16.5"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</row>
    <row r="44" spans="2:14" ht="16.5"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</row>
    <row r="45" spans="2:14" ht="16.5">
      <c r="B45" s="34" t="s">
        <v>20</v>
      </c>
      <c r="C45" s="32"/>
      <c r="D45" s="32"/>
      <c r="E45" s="32"/>
      <c r="F45" s="32"/>
      <c r="G45" s="32"/>
      <c r="H45" s="32"/>
      <c r="I45" s="32"/>
      <c r="J45" s="32"/>
      <c r="K45" s="33"/>
      <c r="L45" s="33"/>
      <c r="M45" s="33"/>
      <c r="N45" s="33"/>
    </row>
    <row r="46" spans="2:14" ht="16.5">
      <c r="B46" s="35" t="s">
        <v>21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2:14" ht="16.5">
      <c r="B47" s="37" t="s">
        <v>22</v>
      </c>
      <c r="C47" s="38"/>
      <c r="D47" s="38"/>
      <c r="E47" s="39"/>
      <c r="F47" s="38" t="s">
        <v>23</v>
      </c>
      <c r="G47" s="40">
        <f>(SUM(C45:N45)/12)*0.9</f>
        <v>0</v>
      </c>
      <c r="H47" s="41"/>
      <c r="I47" s="41" t="s">
        <v>24</v>
      </c>
      <c r="J47" s="40">
        <f>(SUM(C46:N46)/12)*0.9</f>
        <v>0</v>
      </c>
      <c r="K47" s="42"/>
      <c r="L47" s="42"/>
      <c r="M47" s="42"/>
      <c r="N47" s="42"/>
    </row>
    <row r="48" spans="2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6.5">
      <c r="B50" s="25" t="s">
        <v>12</v>
      </c>
      <c r="C50" s="51" t="s">
        <v>76</v>
      </c>
      <c r="D50" s="51"/>
      <c r="E50" s="26" t="s">
        <v>14</v>
      </c>
      <c r="F50" s="27"/>
      <c r="G50" s="26" t="s">
        <v>15</v>
      </c>
      <c r="H50" s="27"/>
      <c r="I50" s="28" t="s">
        <v>16</v>
      </c>
      <c r="J50" s="28"/>
      <c r="K50" s="28"/>
      <c r="L50" s="27"/>
      <c r="M50" s="29" t="s">
        <v>17</v>
      </c>
      <c r="N50" s="27"/>
    </row>
    <row r="51" spans="2:14" ht="16.5"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</row>
    <row r="52" spans="2:14" ht="16.5"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</row>
    <row r="53" spans="2:14" ht="16.5">
      <c r="B53" s="34" t="s">
        <v>20</v>
      </c>
      <c r="C53" s="32"/>
      <c r="D53" s="32"/>
      <c r="E53" s="32"/>
      <c r="F53" s="32"/>
      <c r="G53" s="32"/>
      <c r="H53" s="32"/>
      <c r="I53" s="32"/>
      <c r="J53" s="32"/>
      <c r="K53" s="33"/>
      <c r="L53" s="33"/>
      <c r="M53" s="33"/>
      <c r="N53" s="33"/>
    </row>
    <row r="54" spans="2:14" ht="16.5">
      <c r="B54" s="35" t="s">
        <v>21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2:14" ht="16.5">
      <c r="B55" s="37" t="s">
        <v>22</v>
      </c>
      <c r="C55" s="38"/>
      <c r="D55" s="38"/>
      <c r="E55" s="39"/>
      <c r="F55" s="38" t="s">
        <v>23</v>
      </c>
      <c r="G55" s="40">
        <f>(SUM(C53:N53)/12)*0.9</f>
        <v>0</v>
      </c>
      <c r="H55" s="41"/>
      <c r="I55" s="41" t="s">
        <v>24</v>
      </c>
      <c r="J55" s="40">
        <f>(SUM(C54:N54)/12)*0.9</f>
        <v>0</v>
      </c>
      <c r="K55" s="42"/>
      <c r="L55" s="42"/>
      <c r="M55" s="42"/>
      <c r="N55" s="42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16.5">
      <c r="B58" s="25" t="s">
        <v>12</v>
      </c>
      <c r="C58" s="51" t="s">
        <v>77</v>
      </c>
      <c r="D58" s="51"/>
      <c r="E58" s="26" t="s">
        <v>14</v>
      </c>
      <c r="F58" s="27"/>
      <c r="G58" s="26" t="s">
        <v>15</v>
      </c>
      <c r="H58" s="27"/>
      <c r="I58" s="28" t="s">
        <v>16</v>
      </c>
      <c r="J58" s="28"/>
      <c r="K58" s="28"/>
      <c r="L58" s="27"/>
      <c r="M58" s="29" t="s">
        <v>17</v>
      </c>
      <c r="N58" s="27"/>
    </row>
    <row r="59" spans="2:14" ht="16.5"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</row>
    <row r="60" spans="2:14" ht="16.5"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</row>
    <row r="61" spans="2:14" ht="16.5">
      <c r="B61" s="34" t="s">
        <v>20</v>
      </c>
      <c r="C61" s="32"/>
      <c r="D61" s="32"/>
      <c r="E61" s="32"/>
      <c r="F61" s="32"/>
      <c r="G61" s="32"/>
      <c r="H61" s="32"/>
      <c r="I61" s="32"/>
      <c r="J61" s="32"/>
      <c r="K61" s="33"/>
      <c r="L61" s="33"/>
      <c r="M61" s="33"/>
      <c r="N61" s="33"/>
    </row>
    <row r="62" spans="2:14" ht="16.5">
      <c r="B62" s="35" t="s">
        <v>21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2:14" ht="16.5">
      <c r="B63" s="37" t="s">
        <v>22</v>
      </c>
      <c r="C63" s="38"/>
      <c r="D63" s="38"/>
      <c r="E63" s="39"/>
      <c r="F63" s="38" t="s">
        <v>23</v>
      </c>
      <c r="G63" s="40">
        <f>(SUM(C61:N61)/12)*0.9</f>
        <v>0</v>
      </c>
      <c r="H63" s="41"/>
      <c r="I63" s="41" t="s">
        <v>24</v>
      </c>
      <c r="J63" s="40">
        <f>(SUM(C62:N62)/12)*0.9</f>
        <v>0</v>
      </c>
      <c r="K63" s="42"/>
      <c r="L63" s="42"/>
      <c r="M63" s="42"/>
      <c r="N63" s="42"/>
    </row>
    <row r="64" spans="2:1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16.5">
      <c r="B66" s="25" t="s">
        <v>12</v>
      </c>
      <c r="C66" s="51" t="s">
        <v>78</v>
      </c>
      <c r="D66" s="51"/>
      <c r="E66" s="26" t="s">
        <v>14</v>
      </c>
      <c r="F66" s="27"/>
      <c r="G66" s="26" t="s">
        <v>15</v>
      </c>
      <c r="H66" s="27"/>
      <c r="I66" s="28" t="s">
        <v>16</v>
      </c>
      <c r="J66" s="28"/>
      <c r="K66" s="28"/>
      <c r="L66" s="27"/>
      <c r="M66" s="29" t="s">
        <v>17</v>
      </c>
      <c r="N66" s="27"/>
    </row>
    <row r="67" spans="2:14" ht="16.5"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</row>
    <row r="68" spans="2:14" ht="16.5"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</row>
    <row r="69" spans="2:14" ht="16.5">
      <c r="B69" s="34" t="s">
        <v>20</v>
      </c>
      <c r="C69" s="32"/>
      <c r="D69" s="32"/>
      <c r="E69" s="32"/>
      <c r="F69" s="32"/>
      <c r="G69" s="32"/>
      <c r="H69" s="32"/>
      <c r="I69" s="32"/>
      <c r="J69" s="32"/>
      <c r="K69" s="33"/>
      <c r="L69" s="33"/>
      <c r="M69" s="33"/>
      <c r="N69" s="33"/>
    </row>
    <row r="70" spans="2:14" ht="16.5">
      <c r="B70" s="35" t="s">
        <v>21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2:14" ht="16.5">
      <c r="B71" s="37" t="s">
        <v>22</v>
      </c>
      <c r="C71" s="38"/>
      <c r="D71" s="38"/>
      <c r="E71" s="39"/>
      <c r="F71" s="38" t="s">
        <v>23</v>
      </c>
      <c r="G71" s="40">
        <f>(SUM(C69:N69)/12)*0.9</f>
        <v>0</v>
      </c>
      <c r="H71" s="41"/>
      <c r="I71" s="41" t="s">
        <v>24</v>
      </c>
      <c r="J71" s="40">
        <f>(SUM(C70:N70)/12)*0.9</f>
        <v>0</v>
      </c>
      <c r="K71" s="42"/>
      <c r="L71" s="42"/>
      <c r="M71" s="42"/>
      <c r="N71" s="42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16.5">
      <c r="B74" s="25" t="s">
        <v>12</v>
      </c>
      <c r="C74" s="51" t="s">
        <v>79</v>
      </c>
      <c r="D74" s="51"/>
      <c r="E74" s="26" t="s">
        <v>14</v>
      </c>
      <c r="F74" s="27">
        <v>159</v>
      </c>
      <c r="G74" s="26" t="s">
        <v>15</v>
      </c>
      <c r="H74" s="27">
        <v>2463</v>
      </c>
      <c r="I74" s="28" t="s">
        <v>16</v>
      </c>
      <c r="J74" s="28"/>
      <c r="K74" s="28"/>
      <c r="L74" s="27">
        <v>6</v>
      </c>
      <c r="M74" s="29" t="s">
        <v>17</v>
      </c>
      <c r="N74" s="27">
        <v>183</v>
      </c>
    </row>
    <row r="75" spans="2:14" ht="16.5">
      <c r="B75" s="25" t="s">
        <v>18</v>
      </c>
      <c r="C75" s="26">
        <v>1</v>
      </c>
      <c r="D75" s="26">
        <v>2</v>
      </c>
      <c r="E75" s="26">
        <v>3</v>
      </c>
      <c r="F75" s="26">
        <v>4</v>
      </c>
      <c r="G75" s="26">
        <v>5</v>
      </c>
      <c r="H75" s="26">
        <v>6</v>
      </c>
      <c r="I75" s="26">
        <v>7</v>
      </c>
      <c r="J75" s="26">
        <v>8</v>
      </c>
      <c r="K75" s="29">
        <v>9</v>
      </c>
      <c r="L75" s="29">
        <v>10</v>
      </c>
      <c r="M75" s="29">
        <v>11</v>
      </c>
      <c r="N75" s="29">
        <v>12</v>
      </c>
    </row>
    <row r="76" spans="2:14" ht="16.5">
      <c r="B76" s="30" t="s">
        <v>19</v>
      </c>
      <c r="C76" s="31">
        <v>31</v>
      </c>
      <c r="D76" s="31">
        <v>28</v>
      </c>
      <c r="E76" s="31">
        <v>31</v>
      </c>
      <c r="F76" s="32">
        <v>30</v>
      </c>
      <c r="G76" s="32">
        <v>31</v>
      </c>
      <c r="H76" s="32">
        <v>30</v>
      </c>
      <c r="I76" s="32">
        <v>31</v>
      </c>
      <c r="J76" s="32">
        <v>31</v>
      </c>
      <c r="K76" s="33">
        <v>30</v>
      </c>
      <c r="L76" s="33">
        <v>31</v>
      </c>
      <c r="M76" s="33">
        <v>30</v>
      </c>
      <c r="N76" s="33">
        <v>31</v>
      </c>
    </row>
    <row r="77" spans="2:14" ht="16.5">
      <c r="B77" s="34" t="s">
        <v>20</v>
      </c>
      <c r="C77" s="32">
        <v>4</v>
      </c>
      <c r="D77" s="32">
        <v>7.2</v>
      </c>
      <c r="E77" s="32">
        <v>11.8</v>
      </c>
      <c r="F77" s="32">
        <v>16.8</v>
      </c>
      <c r="G77" s="32">
        <v>20</v>
      </c>
      <c r="H77" s="32">
        <v>22.4</v>
      </c>
      <c r="I77" s="32">
        <v>24.3</v>
      </c>
      <c r="J77" s="32">
        <v>19.600000000000001</v>
      </c>
      <c r="K77" s="33">
        <v>14.2</v>
      </c>
      <c r="L77" s="33">
        <v>8.1999999999999993</v>
      </c>
      <c r="M77" s="33">
        <v>4.8</v>
      </c>
      <c r="N77" s="33">
        <v>3.4</v>
      </c>
    </row>
    <row r="78" spans="2:14" ht="16.5">
      <c r="B78" s="35" t="s">
        <v>21</v>
      </c>
      <c r="C78" s="36">
        <f>C77/3.6</f>
        <v>1.1111111111111112</v>
      </c>
      <c r="D78" s="36">
        <f t="shared" ref="D78:N78" si="1">D77/3.6</f>
        <v>2</v>
      </c>
      <c r="E78" s="36">
        <f t="shared" si="1"/>
        <v>3.2777777777777777</v>
      </c>
      <c r="F78" s="36">
        <f t="shared" si="1"/>
        <v>4.666666666666667</v>
      </c>
      <c r="G78" s="36">
        <f t="shared" si="1"/>
        <v>5.5555555555555554</v>
      </c>
      <c r="H78" s="36">
        <f t="shared" si="1"/>
        <v>6.2222222222222214</v>
      </c>
      <c r="I78" s="36">
        <f t="shared" si="1"/>
        <v>6.75</v>
      </c>
      <c r="J78" s="36">
        <f t="shared" si="1"/>
        <v>5.4444444444444446</v>
      </c>
      <c r="K78" s="36">
        <f t="shared" si="1"/>
        <v>3.9444444444444442</v>
      </c>
      <c r="L78" s="36">
        <f t="shared" si="1"/>
        <v>2.2777777777777777</v>
      </c>
      <c r="M78" s="36">
        <f t="shared" si="1"/>
        <v>1.3333333333333333</v>
      </c>
      <c r="N78" s="36">
        <f t="shared" si="1"/>
        <v>0.94444444444444442</v>
      </c>
    </row>
    <row r="79" spans="2:14" ht="16.5">
      <c r="B79" s="37" t="s">
        <v>22</v>
      </c>
      <c r="C79" s="38"/>
      <c r="D79" s="38"/>
      <c r="E79" s="39"/>
      <c r="F79" s="38" t="s">
        <v>23</v>
      </c>
      <c r="G79" s="40">
        <f>(SUM(C77:N77)/12)*0.9</f>
        <v>11.7525</v>
      </c>
      <c r="H79" s="41"/>
      <c r="I79" s="41" t="s">
        <v>24</v>
      </c>
      <c r="J79" s="40">
        <f>(SUM(C78:N78)/12)*0.9</f>
        <v>3.2645833333333334</v>
      </c>
      <c r="K79" s="42"/>
      <c r="L79" s="42"/>
      <c r="M79" s="42"/>
      <c r="N79" s="42"/>
    </row>
    <row r="80" spans="2:14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</row>
    <row r="81" spans="2:14" ht="16.5">
      <c r="B81" s="56"/>
      <c r="C81" s="88"/>
      <c r="D81" s="88"/>
      <c r="E81" s="50"/>
      <c r="F81" s="87"/>
      <c r="G81" s="50"/>
      <c r="H81" s="87"/>
      <c r="I81" s="70"/>
      <c r="J81" s="70"/>
      <c r="K81" s="70"/>
      <c r="L81" s="87"/>
      <c r="M81" s="50"/>
      <c r="N81" s="87"/>
    </row>
    <row r="82" spans="2:14" ht="16.5">
      <c r="B82" s="56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</row>
    <row r="83" spans="2:14" ht="16.5">
      <c r="B83" s="71"/>
      <c r="C83" s="72"/>
      <c r="D83" s="72"/>
      <c r="E83" s="72"/>
      <c r="F83" s="50"/>
      <c r="G83" s="50"/>
      <c r="H83" s="50"/>
      <c r="I83" s="50"/>
      <c r="J83" s="50"/>
      <c r="K83" s="50"/>
      <c r="L83" s="50"/>
      <c r="M83" s="50"/>
      <c r="N83" s="50"/>
    </row>
    <row r="84" spans="2:14" ht="16.5">
      <c r="B84" s="56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</row>
    <row r="85" spans="2:14" ht="16.5">
      <c r="B85" s="73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</row>
    <row r="86" spans="2:14" ht="16.5">
      <c r="B86" s="56"/>
      <c r="C86" s="5"/>
      <c r="D86" s="5"/>
      <c r="E86" s="57"/>
      <c r="F86" s="5"/>
      <c r="G86" s="60"/>
      <c r="H86" s="50"/>
      <c r="I86" s="50"/>
      <c r="J86" s="60"/>
      <c r="K86" s="50"/>
      <c r="L86" s="50"/>
      <c r="M86" s="50"/>
      <c r="N86" s="50"/>
    </row>
    <row r="87" spans="2:14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</row>
    <row r="88" spans="2:14" ht="16.5">
      <c r="B88" s="56"/>
      <c r="C88" s="88"/>
      <c r="D88" s="88"/>
      <c r="E88" s="50"/>
      <c r="F88" s="87"/>
      <c r="G88" s="50"/>
      <c r="H88" s="87"/>
      <c r="I88" s="70"/>
      <c r="J88" s="70"/>
      <c r="K88" s="70"/>
      <c r="L88" s="87"/>
      <c r="M88" s="50"/>
      <c r="N88" s="87"/>
    </row>
    <row r="89" spans="2:14" ht="16.5">
      <c r="B89" s="56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</row>
    <row r="90" spans="2:14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</sheetData>
  <pageMargins left="0.7" right="0.7" top="0.75" bottom="0.75" header="0.3" footer="0.3"/>
  <pageSetup paperSize="9" scale="5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83"/>
  <sheetViews>
    <sheetView view="pageLayout" topLeftCell="A70" zoomScale="70" zoomScaleNormal="100" zoomScalePageLayoutView="70" workbookViewId="0">
      <selection activeCell="J86" sqref="J86"/>
    </sheetView>
  </sheetViews>
  <sheetFormatPr defaultRowHeight="15"/>
  <cols>
    <col min="2" max="2" width="15.5703125" customWidth="1"/>
  </cols>
  <sheetData>
    <row r="1" spans="1:15" ht="16.5">
      <c r="A1" s="1"/>
      <c r="B1" s="56"/>
      <c r="C1" s="88"/>
      <c r="D1" s="88"/>
      <c r="E1" s="50"/>
      <c r="F1" s="87"/>
      <c r="G1" s="50"/>
      <c r="H1" s="87"/>
      <c r="I1" s="70"/>
      <c r="J1" s="70"/>
      <c r="K1" s="70"/>
      <c r="L1" s="87"/>
      <c r="M1" s="50"/>
      <c r="N1" s="87"/>
      <c r="O1" s="1"/>
    </row>
    <row r="2" spans="1:15" ht="16.5">
      <c r="A2" s="1"/>
      <c r="B2" s="25" t="s">
        <v>12</v>
      </c>
      <c r="C2" s="51" t="s">
        <v>80</v>
      </c>
      <c r="D2" s="51"/>
      <c r="E2" s="26" t="s">
        <v>14</v>
      </c>
      <c r="F2" s="27"/>
      <c r="G2" s="26" t="s">
        <v>15</v>
      </c>
      <c r="H2" s="27"/>
      <c r="I2" s="28" t="s">
        <v>16</v>
      </c>
      <c r="J2" s="28"/>
      <c r="K2" s="28"/>
      <c r="L2" s="27"/>
      <c r="M2" s="29" t="s">
        <v>17</v>
      </c>
      <c r="N2" s="27"/>
      <c r="O2" s="1"/>
    </row>
    <row r="3" spans="1:15" ht="16.5">
      <c r="A3" s="1"/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  <c r="O3" s="1"/>
    </row>
    <row r="4" spans="1:15" ht="16.5">
      <c r="A4" s="1"/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  <c r="O4" s="1"/>
    </row>
    <row r="5" spans="1:15" ht="16.5">
      <c r="A5" s="1"/>
      <c r="B5" s="34" t="s">
        <v>20</v>
      </c>
      <c r="C5" s="32"/>
      <c r="D5" s="32"/>
      <c r="E5" s="32"/>
      <c r="F5" s="32"/>
      <c r="G5" s="32"/>
      <c r="H5" s="32"/>
      <c r="I5" s="32"/>
      <c r="J5" s="32"/>
      <c r="K5" s="33"/>
      <c r="L5" s="33"/>
      <c r="M5" s="33"/>
      <c r="N5" s="33"/>
      <c r="O5" s="1"/>
    </row>
    <row r="6" spans="1:15" ht="16.5">
      <c r="A6" s="1"/>
      <c r="B6" s="35" t="s">
        <v>21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"/>
    </row>
    <row r="7" spans="1:15" ht="16.5">
      <c r="A7" s="1"/>
      <c r="B7" s="37" t="s">
        <v>22</v>
      </c>
      <c r="C7" s="38"/>
      <c r="D7" s="38"/>
      <c r="E7" s="39"/>
      <c r="F7" s="38" t="s">
        <v>23</v>
      </c>
      <c r="G7" s="40">
        <f>(SUM(C5:N5)/12)*0.9</f>
        <v>0</v>
      </c>
      <c r="H7" s="41"/>
      <c r="I7" s="41" t="s">
        <v>24</v>
      </c>
      <c r="J7" s="40">
        <f>(SUM(C6:N6)/12)*0.9</f>
        <v>0</v>
      </c>
      <c r="K7" s="42"/>
      <c r="L7" s="42"/>
      <c r="M7" s="42"/>
      <c r="N7" s="42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6.5">
      <c r="A10" s="1"/>
      <c r="B10" s="25" t="s">
        <v>12</v>
      </c>
      <c r="C10" s="51" t="s">
        <v>80</v>
      </c>
      <c r="D10" s="51"/>
      <c r="E10" s="26" t="s">
        <v>14</v>
      </c>
      <c r="F10" s="27"/>
      <c r="G10" s="26" t="s">
        <v>15</v>
      </c>
      <c r="H10" s="27"/>
      <c r="I10" s="28" t="s">
        <v>16</v>
      </c>
      <c r="J10" s="28"/>
      <c r="K10" s="28"/>
      <c r="L10" s="27"/>
      <c r="M10" s="29" t="s">
        <v>17</v>
      </c>
      <c r="N10" s="27"/>
      <c r="O10" s="1"/>
    </row>
    <row r="11" spans="1:15" ht="16.5">
      <c r="A11" s="1"/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  <c r="O11" s="1"/>
    </row>
    <row r="12" spans="1:15" ht="16.5">
      <c r="A12" s="1"/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  <c r="O12" s="1"/>
    </row>
    <row r="13" spans="1:15" ht="16.5">
      <c r="A13" s="1"/>
      <c r="B13" s="34" t="s">
        <v>20</v>
      </c>
      <c r="C13" s="32"/>
      <c r="D13" s="32"/>
      <c r="E13" s="32"/>
      <c r="F13" s="32"/>
      <c r="G13" s="32"/>
      <c r="H13" s="32"/>
      <c r="I13" s="32"/>
      <c r="J13" s="32"/>
      <c r="K13" s="33"/>
      <c r="L13" s="33"/>
      <c r="M13" s="33"/>
      <c r="N13" s="33"/>
      <c r="O13" s="1"/>
    </row>
    <row r="14" spans="1:15" ht="16.5">
      <c r="A14" s="1"/>
      <c r="B14" s="35" t="s">
        <v>21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"/>
    </row>
    <row r="15" spans="1:15" ht="16.5">
      <c r="A15" s="1"/>
      <c r="B15" s="37" t="s">
        <v>22</v>
      </c>
      <c r="C15" s="38"/>
      <c r="D15" s="38"/>
      <c r="E15" s="39"/>
      <c r="F15" s="38" t="s">
        <v>23</v>
      </c>
      <c r="G15" s="40">
        <f>(SUM(C13:N13)/12)*0.9</f>
        <v>0</v>
      </c>
      <c r="H15" s="41"/>
      <c r="I15" s="41" t="s">
        <v>24</v>
      </c>
      <c r="J15" s="40">
        <f>(SUM(C14:N14)/12)*0.9</f>
        <v>0</v>
      </c>
      <c r="K15" s="42"/>
      <c r="L15" s="42"/>
      <c r="M15" s="42"/>
      <c r="N15" s="42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6.5">
      <c r="A18" s="1"/>
      <c r="B18" s="25" t="s">
        <v>12</v>
      </c>
      <c r="C18" s="51" t="s">
        <v>81</v>
      </c>
      <c r="D18" s="51"/>
      <c r="E18" s="26" t="s">
        <v>14</v>
      </c>
      <c r="F18" s="27"/>
      <c r="G18" s="26" t="s">
        <v>15</v>
      </c>
      <c r="H18" s="27"/>
      <c r="I18" s="28" t="s">
        <v>16</v>
      </c>
      <c r="J18" s="28"/>
      <c r="K18" s="28"/>
      <c r="L18" s="27"/>
      <c r="M18" s="29" t="s">
        <v>17</v>
      </c>
      <c r="N18" s="27"/>
      <c r="O18" s="1"/>
    </row>
    <row r="19" spans="1:15" ht="16.5">
      <c r="A19" s="1"/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  <c r="O19" s="1"/>
    </row>
    <row r="20" spans="1:15" ht="16.5">
      <c r="A20" s="1"/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  <c r="O20" s="1"/>
    </row>
    <row r="21" spans="1:15" ht="16.5">
      <c r="A21" s="1"/>
      <c r="B21" s="34" t="s">
        <v>20</v>
      </c>
      <c r="C21" s="32"/>
      <c r="D21" s="32"/>
      <c r="E21" s="32"/>
      <c r="F21" s="32"/>
      <c r="G21" s="32"/>
      <c r="H21" s="32"/>
      <c r="I21" s="32"/>
      <c r="J21" s="32"/>
      <c r="K21" s="33"/>
      <c r="L21" s="33"/>
      <c r="M21" s="33"/>
      <c r="N21" s="33"/>
      <c r="O21" s="1"/>
    </row>
    <row r="22" spans="1:15" ht="16.5">
      <c r="A22" s="1"/>
      <c r="B22" s="35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1"/>
    </row>
    <row r="23" spans="1:15" ht="16.5">
      <c r="A23" s="1"/>
      <c r="B23" s="37" t="s">
        <v>22</v>
      </c>
      <c r="C23" s="38"/>
      <c r="D23" s="38"/>
      <c r="E23" s="39"/>
      <c r="F23" s="38" t="s">
        <v>23</v>
      </c>
      <c r="G23" s="40">
        <f>(SUM(C21:N21)/12)*0.9</f>
        <v>0</v>
      </c>
      <c r="H23" s="41"/>
      <c r="I23" s="41" t="s">
        <v>24</v>
      </c>
      <c r="J23" s="40">
        <f>(SUM(C22:N22)/12)*0.9</f>
        <v>0</v>
      </c>
      <c r="K23" s="42"/>
      <c r="L23" s="42"/>
      <c r="M23" s="42"/>
      <c r="N23" s="42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6.5">
      <c r="A26" s="1"/>
      <c r="B26" s="25" t="s">
        <v>12</v>
      </c>
      <c r="C26" s="51" t="s">
        <v>82</v>
      </c>
      <c r="D26" s="51"/>
      <c r="E26" s="26" t="s">
        <v>14</v>
      </c>
      <c r="F26" s="27"/>
      <c r="G26" s="26" t="s">
        <v>15</v>
      </c>
      <c r="H26" s="27"/>
      <c r="I26" s="28" t="s">
        <v>16</v>
      </c>
      <c r="J26" s="28"/>
      <c r="K26" s="28"/>
      <c r="L26" s="27"/>
      <c r="M26" s="29" t="s">
        <v>17</v>
      </c>
      <c r="N26" s="27"/>
      <c r="O26" s="1"/>
    </row>
    <row r="27" spans="1:15" ht="16.5">
      <c r="A27" s="1"/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  <c r="O27" s="1"/>
    </row>
    <row r="28" spans="1:15" ht="16.5">
      <c r="A28" s="1"/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  <c r="O28" s="1"/>
    </row>
    <row r="29" spans="1:15" ht="16.5">
      <c r="A29" s="1"/>
      <c r="B29" s="34" t="s">
        <v>20</v>
      </c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  <c r="O29" s="1"/>
    </row>
    <row r="30" spans="1:15" ht="16.5">
      <c r="A30" s="1"/>
      <c r="B30" s="35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"/>
    </row>
    <row r="31" spans="1:15" ht="16.5">
      <c r="A31" s="1"/>
      <c r="B31" s="37" t="s">
        <v>22</v>
      </c>
      <c r="C31" s="38"/>
      <c r="D31" s="38"/>
      <c r="E31" s="39"/>
      <c r="F31" s="38" t="s">
        <v>23</v>
      </c>
      <c r="G31" s="40">
        <f>(SUM(C29:N29)/12)*0.9</f>
        <v>0</v>
      </c>
      <c r="H31" s="41"/>
      <c r="I31" s="41" t="s">
        <v>24</v>
      </c>
      <c r="J31" s="40">
        <f>(SUM(C30:N30)/12)*0.9</f>
        <v>0</v>
      </c>
      <c r="K31" s="42"/>
      <c r="L31" s="42"/>
      <c r="M31" s="42"/>
      <c r="N31" s="42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6.5">
      <c r="A34" s="1"/>
      <c r="B34" s="25" t="s">
        <v>12</v>
      </c>
      <c r="C34" s="51" t="s">
        <v>83</v>
      </c>
      <c r="D34" s="51"/>
      <c r="E34" s="26" t="s">
        <v>14</v>
      </c>
      <c r="F34" s="27"/>
      <c r="G34" s="26" t="s">
        <v>15</v>
      </c>
      <c r="H34" s="27"/>
      <c r="I34" s="28" t="s">
        <v>16</v>
      </c>
      <c r="J34" s="28"/>
      <c r="K34" s="28"/>
      <c r="L34" s="27"/>
      <c r="M34" s="29" t="s">
        <v>17</v>
      </c>
      <c r="N34" s="27"/>
      <c r="O34" s="1"/>
    </row>
    <row r="35" spans="1:15" ht="16.5">
      <c r="A35" s="1"/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  <c r="O35" s="1"/>
    </row>
    <row r="36" spans="1:15" ht="16.5">
      <c r="A36" s="1"/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  <c r="O36" s="1"/>
    </row>
    <row r="37" spans="1:15" ht="16.5">
      <c r="A37" s="1"/>
      <c r="B37" s="34" t="s">
        <v>20</v>
      </c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  <c r="O37" s="1"/>
    </row>
    <row r="38" spans="1:15" ht="16.5">
      <c r="A38" s="1"/>
      <c r="B38" s="35" t="s">
        <v>21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"/>
    </row>
    <row r="39" spans="1:15" ht="16.5">
      <c r="A39" s="1"/>
      <c r="B39" s="37" t="s">
        <v>22</v>
      </c>
      <c r="C39" s="38"/>
      <c r="D39" s="38"/>
      <c r="E39" s="39"/>
      <c r="F39" s="38" t="s">
        <v>23</v>
      </c>
      <c r="G39" s="40">
        <f>(SUM(C37:N37)/12)*0.9</f>
        <v>0</v>
      </c>
      <c r="H39" s="41"/>
      <c r="I39" s="41" t="s">
        <v>24</v>
      </c>
      <c r="J39" s="40">
        <f>(SUM(C38:N38)/12)*0.9</f>
        <v>0</v>
      </c>
      <c r="K39" s="42"/>
      <c r="L39" s="42"/>
      <c r="M39" s="42"/>
      <c r="N39" s="42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6.5">
      <c r="A42" s="1"/>
      <c r="B42" s="25" t="s">
        <v>12</v>
      </c>
      <c r="C42" s="51" t="s">
        <v>84</v>
      </c>
      <c r="D42" s="51"/>
      <c r="E42" s="26" t="s">
        <v>14</v>
      </c>
      <c r="F42" s="27">
        <v>4</v>
      </c>
      <c r="G42" s="26" t="s">
        <v>15</v>
      </c>
      <c r="H42" s="27">
        <v>1718</v>
      </c>
      <c r="I42" s="28" t="s">
        <v>16</v>
      </c>
      <c r="J42" s="28"/>
      <c r="K42" s="28"/>
      <c r="L42" s="27">
        <v>9.9</v>
      </c>
      <c r="M42" s="29" t="s">
        <v>17</v>
      </c>
      <c r="N42" s="27">
        <v>166</v>
      </c>
      <c r="O42" s="1"/>
    </row>
    <row r="43" spans="1:15" ht="16.5">
      <c r="A43" s="1"/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  <c r="O43" s="1"/>
    </row>
    <row r="44" spans="1:15" ht="16.5">
      <c r="A44" s="1"/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  <c r="O44" s="1"/>
    </row>
    <row r="45" spans="1:15" ht="16.5">
      <c r="A45" s="1"/>
      <c r="B45" s="34" t="s">
        <v>20</v>
      </c>
      <c r="C45" s="32">
        <v>5.7</v>
      </c>
      <c r="D45" s="32">
        <v>8.6</v>
      </c>
      <c r="E45" s="32">
        <v>12.8</v>
      </c>
      <c r="F45" s="32">
        <v>18.5</v>
      </c>
      <c r="G45" s="32">
        <v>23</v>
      </c>
      <c r="H45" s="32">
        <v>24.4</v>
      </c>
      <c r="I45" s="32">
        <v>26.1</v>
      </c>
      <c r="J45" s="32">
        <v>22.2</v>
      </c>
      <c r="K45" s="33">
        <v>16.8</v>
      </c>
      <c r="L45" s="33">
        <v>11.5</v>
      </c>
      <c r="M45" s="33">
        <v>6.7</v>
      </c>
      <c r="N45" s="33">
        <v>4.9000000000000004</v>
      </c>
      <c r="O45" s="1"/>
    </row>
    <row r="46" spans="1:15" ht="16.5">
      <c r="A46" s="1"/>
      <c r="B46" s="35" t="s">
        <v>21</v>
      </c>
      <c r="C46" s="36">
        <f>C45/3.6</f>
        <v>1.5833333333333333</v>
      </c>
      <c r="D46" s="36">
        <f t="shared" ref="D46:N46" si="0">D45/3.6</f>
        <v>2.3888888888888888</v>
      </c>
      <c r="E46" s="36">
        <f t="shared" si="0"/>
        <v>3.5555555555555558</v>
      </c>
      <c r="F46" s="36">
        <f t="shared" si="0"/>
        <v>5.1388888888888884</v>
      </c>
      <c r="G46" s="36">
        <f t="shared" si="0"/>
        <v>6.3888888888888884</v>
      </c>
      <c r="H46" s="36">
        <f t="shared" si="0"/>
        <v>6.7777777777777768</v>
      </c>
      <c r="I46" s="36">
        <f t="shared" si="0"/>
        <v>7.25</v>
      </c>
      <c r="J46" s="36">
        <f t="shared" si="0"/>
        <v>6.1666666666666661</v>
      </c>
      <c r="K46" s="36">
        <f t="shared" si="0"/>
        <v>4.666666666666667</v>
      </c>
      <c r="L46" s="36">
        <f t="shared" si="0"/>
        <v>3.1944444444444442</v>
      </c>
      <c r="M46" s="36">
        <f t="shared" si="0"/>
        <v>1.8611111111111112</v>
      </c>
      <c r="N46" s="36">
        <f t="shared" si="0"/>
        <v>1.3611111111111112</v>
      </c>
      <c r="O46" s="1"/>
    </row>
    <row r="47" spans="1:15" ht="16.5">
      <c r="A47" s="1"/>
      <c r="B47" s="37" t="s">
        <v>22</v>
      </c>
      <c r="C47" s="38" t="s">
        <v>85</v>
      </c>
      <c r="D47" s="38" t="s">
        <v>86</v>
      </c>
      <c r="E47" s="110">
        <f>(C46+D46+E46+F46+L46+M46+N46)/6</f>
        <v>3.1805555555555558</v>
      </c>
      <c r="F47" s="38" t="s">
        <v>23</v>
      </c>
      <c r="G47" s="40">
        <f>(SUM(C45:N45)/12)*0.9</f>
        <v>13.59</v>
      </c>
      <c r="H47" s="41"/>
      <c r="I47" s="41" t="s">
        <v>24</v>
      </c>
      <c r="J47" s="40">
        <f>(SUM(C46:N46)/12)*0.9</f>
        <v>3.7750000000000004</v>
      </c>
      <c r="K47" s="42"/>
      <c r="L47" s="42" t="s">
        <v>87</v>
      </c>
      <c r="M47" s="42" t="s">
        <v>88</v>
      </c>
      <c r="N47" s="111">
        <f>(F46+G46+H46+I46+J46+K46)/6</f>
        <v>6.064814814814814</v>
      </c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6.5">
      <c r="A50" s="1"/>
      <c r="B50" s="25" t="s">
        <v>12</v>
      </c>
      <c r="C50" s="51" t="s">
        <v>89</v>
      </c>
      <c r="D50" s="51"/>
      <c r="E50" s="26" t="s">
        <v>14</v>
      </c>
      <c r="F50" s="27"/>
      <c r="G50" s="26" t="s">
        <v>15</v>
      </c>
      <c r="H50" s="27"/>
      <c r="I50" s="28" t="s">
        <v>16</v>
      </c>
      <c r="J50" s="28"/>
      <c r="K50" s="28"/>
      <c r="L50" s="27"/>
      <c r="M50" s="29" t="s">
        <v>17</v>
      </c>
      <c r="N50" s="27"/>
      <c r="O50" s="1"/>
    </row>
    <row r="51" spans="1:15" ht="16.5">
      <c r="A51" s="1"/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  <c r="O51" s="1"/>
    </row>
    <row r="52" spans="1:15" ht="16.5">
      <c r="A52" s="1"/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  <c r="O52" s="1"/>
    </row>
    <row r="53" spans="1:15" ht="16.5">
      <c r="A53" s="1"/>
      <c r="B53" s="34" t="s">
        <v>20</v>
      </c>
      <c r="C53" s="32"/>
      <c r="D53" s="32"/>
      <c r="E53" s="32"/>
      <c r="F53" s="32"/>
      <c r="G53" s="32"/>
      <c r="H53" s="32"/>
      <c r="I53" s="32"/>
      <c r="J53" s="32"/>
      <c r="K53" s="33"/>
      <c r="L53" s="33"/>
      <c r="M53" s="33"/>
      <c r="N53" s="33"/>
      <c r="O53" s="1"/>
    </row>
    <row r="54" spans="1:15" ht="16.5">
      <c r="A54" s="1"/>
      <c r="B54" s="35" t="s">
        <v>21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"/>
    </row>
    <row r="55" spans="1:15" ht="16.5">
      <c r="A55" s="1"/>
      <c r="B55" s="37" t="s">
        <v>22</v>
      </c>
      <c r="C55" s="38"/>
      <c r="D55" s="38"/>
      <c r="E55" s="39"/>
      <c r="F55" s="38" t="s">
        <v>23</v>
      </c>
      <c r="G55" s="40">
        <f>(SUM(C53:N53)/12)*0.9</f>
        <v>0</v>
      </c>
      <c r="H55" s="41"/>
      <c r="I55" s="41" t="s">
        <v>24</v>
      </c>
      <c r="J55" s="40">
        <f>(SUM(C54:N54)/12)*0.9</f>
        <v>0</v>
      </c>
      <c r="K55" s="42"/>
      <c r="L55" s="42"/>
      <c r="M55" s="42"/>
      <c r="N55" s="42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5">
      <c r="A58" s="1"/>
      <c r="B58" s="25" t="s">
        <v>12</v>
      </c>
      <c r="C58" s="51" t="s">
        <v>89</v>
      </c>
      <c r="D58" s="51"/>
      <c r="E58" s="26" t="s">
        <v>14</v>
      </c>
      <c r="F58" s="27"/>
      <c r="G58" s="26" t="s">
        <v>15</v>
      </c>
      <c r="H58" s="27"/>
      <c r="I58" s="28" t="s">
        <v>16</v>
      </c>
      <c r="J58" s="28"/>
      <c r="K58" s="28"/>
      <c r="L58" s="27"/>
      <c r="M58" s="29" t="s">
        <v>17</v>
      </c>
      <c r="N58" s="27"/>
      <c r="O58" s="1"/>
    </row>
    <row r="59" spans="1:15" ht="16.5">
      <c r="A59" s="1"/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  <c r="O59" s="1"/>
    </row>
    <row r="60" spans="1:15" ht="16.5">
      <c r="A60" s="1"/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  <c r="O60" s="1"/>
    </row>
    <row r="61" spans="1:15" ht="16.5">
      <c r="A61" s="1"/>
      <c r="B61" s="34" t="s">
        <v>20</v>
      </c>
      <c r="C61" s="32"/>
      <c r="D61" s="32"/>
      <c r="E61" s="32"/>
      <c r="F61" s="32"/>
      <c r="G61" s="32"/>
      <c r="H61" s="32"/>
      <c r="I61" s="32"/>
      <c r="J61" s="32"/>
      <c r="K61" s="33"/>
      <c r="L61" s="33"/>
      <c r="M61" s="33"/>
      <c r="N61" s="33"/>
      <c r="O61" s="1"/>
    </row>
    <row r="62" spans="1:15" ht="16.5">
      <c r="A62" s="1"/>
      <c r="B62" s="35" t="s">
        <v>21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1"/>
    </row>
    <row r="63" spans="1:15" ht="16.5">
      <c r="A63" s="1"/>
      <c r="B63" s="37" t="s">
        <v>22</v>
      </c>
      <c r="C63" s="38"/>
      <c r="D63" s="38"/>
      <c r="E63" s="39"/>
      <c r="F63" s="38" t="s">
        <v>23</v>
      </c>
      <c r="G63" s="40">
        <f>(SUM(C61:N61)/12)*0.9</f>
        <v>0</v>
      </c>
      <c r="H63" s="41"/>
      <c r="I63" s="41" t="s">
        <v>24</v>
      </c>
      <c r="J63" s="40">
        <f>(SUM(C62:N62)/12)*0.9</f>
        <v>0</v>
      </c>
      <c r="K63" s="42"/>
      <c r="L63" s="42"/>
      <c r="M63" s="42"/>
      <c r="N63" s="42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1"/>
    </row>
    <row r="66" spans="1:15" ht="16.5">
      <c r="A66" s="1"/>
      <c r="B66" s="25" t="s">
        <v>12</v>
      </c>
      <c r="C66" s="51" t="s">
        <v>90</v>
      </c>
      <c r="D66" s="51"/>
      <c r="E66" s="26" t="s">
        <v>14</v>
      </c>
      <c r="F66" s="27"/>
      <c r="G66" s="26" t="s">
        <v>15</v>
      </c>
      <c r="H66" s="27"/>
      <c r="I66" s="28" t="s">
        <v>16</v>
      </c>
      <c r="J66" s="28"/>
      <c r="K66" s="28"/>
      <c r="L66" s="27"/>
      <c r="M66" s="29" t="s">
        <v>17</v>
      </c>
      <c r="N66" s="27"/>
      <c r="O66" s="1"/>
    </row>
    <row r="67" spans="1:15" ht="16.5">
      <c r="A67" s="1"/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  <c r="O67" s="1"/>
    </row>
    <row r="68" spans="1:15" ht="16.5">
      <c r="A68" s="1"/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  <c r="O68" s="1"/>
    </row>
    <row r="69" spans="1:15" ht="16.5">
      <c r="A69" s="1"/>
      <c r="B69" s="34" t="s">
        <v>20</v>
      </c>
      <c r="C69" s="32"/>
      <c r="D69" s="32"/>
      <c r="E69" s="32"/>
      <c r="F69" s="32"/>
      <c r="G69" s="32"/>
      <c r="H69" s="32"/>
      <c r="I69" s="32"/>
      <c r="J69" s="32"/>
      <c r="K69" s="33"/>
      <c r="L69" s="33"/>
      <c r="M69" s="33"/>
      <c r="N69" s="33"/>
      <c r="O69" s="1"/>
    </row>
    <row r="70" spans="1:15" ht="16.5">
      <c r="A70" s="1"/>
      <c r="B70" s="35" t="s">
        <v>21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1"/>
    </row>
    <row r="71" spans="1:15" ht="16.5">
      <c r="A71" s="1"/>
      <c r="B71" s="37" t="s">
        <v>22</v>
      </c>
      <c r="C71" s="38"/>
      <c r="D71" s="38"/>
      <c r="E71" s="39"/>
      <c r="F71" s="38" t="s">
        <v>23</v>
      </c>
      <c r="G71" s="40">
        <f>(SUM(C69:N69)/12)*0.9</f>
        <v>0</v>
      </c>
      <c r="H71" s="41"/>
      <c r="I71" s="41" t="s">
        <v>24</v>
      </c>
      <c r="J71" s="40">
        <f>(SUM(C70:N70)/12)*0.9</f>
        <v>0</v>
      </c>
      <c r="K71" s="42"/>
      <c r="L71" s="42"/>
      <c r="M71" s="42"/>
      <c r="N71" s="42"/>
      <c r="O71" s="1"/>
    </row>
    <row r="72" spans="1:15" ht="16.5">
      <c r="A72" s="1"/>
      <c r="B72" s="56"/>
      <c r="C72" s="88"/>
      <c r="D72" s="88"/>
      <c r="E72" s="50"/>
      <c r="F72" s="87"/>
      <c r="G72" s="50"/>
      <c r="H72" s="87"/>
      <c r="I72" s="70"/>
      <c r="J72" s="70"/>
      <c r="K72" s="70"/>
      <c r="L72" s="87"/>
      <c r="M72" s="50"/>
      <c r="N72" s="87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5">
      <c r="A74" s="1"/>
      <c r="B74" s="25" t="s">
        <v>12</v>
      </c>
      <c r="C74" s="51" t="s">
        <v>91</v>
      </c>
      <c r="D74" s="51"/>
      <c r="E74" s="26" t="s">
        <v>14</v>
      </c>
      <c r="F74" s="27"/>
      <c r="G74" s="26" t="s">
        <v>15</v>
      </c>
      <c r="H74" s="27"/>
      <c r="I74" s="28" t="s">
        <v>16</v>
      </c>
      <c r="J74" s="28"/>
      <c r="K74" s="28"/>
      <c r="L74" s="27"/>
      <c r="M74" s="29" t="s">
        <v>17</v>
      </c>
      <c r="N74" s="27"/>
      <c r="O74" s="1"/>
    </row>
    <row r="75" spans="1:15" ht="16.5">
      <c r="A75" s="1"/>
      <c r="B75" s="25" t="s">
        <v>18</v>
      </c>
      <c r="C75" s="26">
        <v>1</v>
      </c>
      <c r="D75" s="26">
        <v>2</v>
      </c>
      <c r="E75" s="26">
        <v>3</v>
      </c>
      <c r="F75" s="26">
        <v>4</v>
      </c>
      <c r="G75" s="26">
        <v>5</v>
      </c>
      <c r="H75" s="26">
        <v>6</v>
      </c>
      <c r="I75" s="26">
        <v>7</v>
      </c>
      <c r="J75" s="26">
        <v>8</v>
      </c>
      <c r="K75" s="29">
        <v>9</v>
      </c>
      <c r="L75" s="29">
        <v>10</v>
      </c>
      <c r="M75" s="29">
        <v>11</v>
      </c>
      <c r="N75" s="29">
        <v>12</v>
      </c>
      <c r="O75" s="1"/>
    </row>
    <row r="76" spans="1:15" ht="16.5">
      <c r="A76" s="1"/>
      <c r="B76" s="30" t="s">
        <v>19</v>
      </c>
      <c r="C76" s="31">
        <v>31</v>
      </c>
      <c r="D76" s="31">
        <v>28</v>
      </c>
      <c r="E76" s="31">
        <v>31</v>
      </c>
      <c r="F76" s="32">
        <v>30</v>
      </c>
      <c r="G76" s="32">
        <v>31</v>
      </c>
      <c r="H76" s="32">
        <v>30</v>
      </c>
      <c r="I76" s="32">
        <v>31</v>
      </c>
      <c r="J76" s="32">
        <v>31</v>
      </c>
      <c r="K76" s="33">
        <v>30</v>
      </c>
      <c r="L76" s="33">
        <v>31</v>
      </c>
      <c r="M76" s="33">
        <v>30</v>
      </c>
      <c r="N76" s="33">
        <v>31</v>
      </c>
      <c r="O76" s="1"/>
    </row>
    <row r="77" spans="1:15" ht="16.5">
      <c r="A77" s="1"/>
      <c r="B77" s="34" t="s">
        <v>20</v>
      </c>
      <c r="C77" s="32"/>
      <c r="D77" s="32"/>
      <c r="E77" s="32"/>
      <c r="F77" s="32"/>
      <c r="G77" s="32"/>
      <c r="H77" s="32"/>
      <c r="I77" s="32"/>
      <c r="J77" s="32"/>
      <c r="K77" s="33"/>
      <c r="L77" s="33"/>
      <c r="M77" s="33"/>
      <c r="N77" s="33"/>
      <c r="O77" s="1"/>
    </row>
    <row r="78" spans="1:15" ht="16.5">
      <c r="A78" s="1"/>
      <c r="B78" s="35" t="s">
        <v>21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1"/>
    </row>
    <row r="79" spans="1:15" ht="16.5">
      <c r="A79" s="1"/>
      <c r="B79" s="37" t="s">
        <v>22</v>
      </c>
      <c r="C79" s="38"/>
      <c r="D79" s="38"/>
      <c r="E79" s="39"/>
      <c r="F79" s="38" t="s">
        <v>23</v>
      </c>
      <c r="G79" s="40">
        <f>(SUM(C77:N77)/12)*0.9</f>
        <v>0</v>
      </c>
      <c r="H79" s="41"/>
      <c r="I79" s="41" t="s">
        <v>24</v>
      </c>
      <c r="J79" s="40">
        <f>(SUM(C78:N78)/12)*0.9</f>
        <v>0</v>
      </c>
      <c r="K79" s="42"/>
      <c r="L79" s="42"/>
      <c r="M79" s="42"/>
      <c r="N79" s="42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</sheetData>
  <pageMargins left="0.7" right="0.7" top="0.75" bottom="0.75" header="0.3" footer="0.3"/>
  <pageSetup paperSize="9" scale="57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83"/>
  <sheetViews>
    <sheetView view="pageBreakPreview" topLeftCell="A40" zoomScale="60" zoomScaleNormal="80" workbookViewId="0">
      <selection activeCell="O88" sqref="O88"/>
    </sheetView>
  </sheetViews>
  <sheetFormatPr defaultRowHeight="15"/>
  <cols>
    <col min="2" max="2" width="19" customWidth="1"/>
  </cols>
  <sheetData>
    <row r="1" spans="1:14" ht="16.5">
      <c r="A1" s="1"/>
      <c r="B1" s="56"/>
      <c r="C1" s="88"/>
      <c r="D1" s="88"/>
      <c r="E1" s="50"/>
      <c r="F1" s="87"/>
      <c r="G1" s="50"/>
      <c r="H1" s="87"/>
      <c r="I1" s="70"/>
      <c r="J1" s="70"/>
      <c r="K1" s="70"/>
      <c r="L1" s="87"/>
      <c r="M1" s="50"/>
      <c r="N1" s="87"/>
    </row>
    <row r="2" spans="1:14" ht="16.5">
      <c r="A2" s="1"/>
      <c r="B2" s="25" t="s">
        <v>12</v>
      </c>
      <c r="C2" s="51" t="s">
        <v>92</v>
      </c>
      <c r="D2" s="51"/>
      <c r="E2" s="26" t="s">
        <v>14</v>
      </c>
      <c r="F2" s="27"/>
      <c r="G2" s="26" t="s">
        <v>15</v>
      </c>
      <c r="H2" s="27"/>
      <c r="I2" s="28" t="s">
        <v>16</v>
      </c>
      <c r="J2" s="28"/>
      <c r="K2" s="28"/>
      <c r="L2" s="27"/>
      <c r="M2" s="29" t="s">
        <v>17</v>
      </c>
      <c r="N2" s="27"/>
    </row>
    <row r="3" spans="1:14" ht="16.5">
      <c r="A3" s="1"/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</row>
    <row r="4" spans="1:14" ht="16.5">
      <c r="A4" s="1"/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</row>
    <row r="5" spans="1:14" ht="16.5">
      <c r="A5" s="1"/>
      <c r="B5" s="34" t="s">
        <v>20</v>
      </c>
      <c r="C5" s="32"/>
      <c r="D5" s="32"/>
      <c r="E5" s="32"/>
      <c r="F5" s="32"/>
      <c r="G5" s="32"/>
      <c r="H5" s="32"/>
      <c r="I5" s="32"/>
      <c r="J5" s="32"/>
      <c r="K5" s="33"/>
      <c r="L5" s="33"/>
      <c r="M5" s="33"/>
      <c r="N5" s="33"/>
    </row>
    <row r="6" spans="1:14" ht="16.5">
      <c r="A6" s="1"/>
      <c r="B6" s="35" t="s">
        <v>21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6.5">
      <c r="A7" s="1"/>
      <c r="B7" s="37" t="s">
        <v>22</v>
      </c>
      <c r="C7" s="38"/>
      <c r="D7" s="38"/>
      <c r="E7" s="39"/>
      <c r="F7" s="38" t="s">
        <v>23</v>
      </c>
      <c r="G7" s="40">
        <f>(SUM(C5:N5)/12)*0.9</f>
        <v>0</v>
      </c>
      <c r="H7" s="41"/>
      <c r="I7" s="41" t="s">
        <v>24</v>
      </c>
      <c r="J7" s="40">
        <f>(SUM(C6:N6)/12)*0.9</f>
        <v>0</v>
      </c>
      <c r="K7" s="42"/>
      <c r="L7" s="42"/>
      <c r="M7" s="42"/>
      <c r="N7" s="42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6.5">
      <c r="A10" s="1"/>
      <c r="B10" s="25" t="s">
        <v>12</v>
      </c>
      <c r="C10" s="51" t="s">
        <v>83</v>
      </c>
      <c r="D10" s="51"/>
      <c r="E10" s="26" t="s">
        <v>14</v>
      </c>
      <c r="F10" s="27"/>
      <c r="G10" s="26" t="s">
        <v>15</v>
      </c>
      <c r="H10" s="27"/>
      <c r="I10" s="28" t="s">
        <v>16</v>
      </c>
      <c r="J10" s="28"/>
      <c r="K10" s="28"/>
      <c r="L10" s="27"/>
      <c r="M10" s="29" t="s">
        <v>17</v>
      </c>
      <c r="N10" s="27"/>
    </row>
    <row r="11" spans="1:14" ht="16.5">
      <c r="A11" s="1"/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</row>
    <row r="12" spans="1:14" ht="16.5">
      <c r="A12" s="1"/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</row>
    <row r="13" spans="1:14" ht="16.5">
      <c r="A13" s="1"/>
      <c r="B13" s="34" t="s">
        <v>20</v>
      </c>
      <c r="C13" s="32"/>
      <c r="D13" s="32"/>
      <c r="E13" s="32"/>
      <c r="F13" s="32"/>
      <c r="G13" s="32"/>
      <c r="H13" s="32"/>
      <c r="I13" s="32"/>
      <c r="J13" s="32"/>
      <c r="K13" s="33"/>
      <c r="L13" s="33"/>
      <c r="M13" s="33"/>
      <c r="N13" s="33"/>
    </row>
    <row r="14" spans="1:14" ht="16.5">
      <c r="A14" s="1"/>
      <c r="B14" s="35" t="s">
        <v>21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6.5">
      <c r="A15" s="1"/>
      <c r="B15" s="37" t="s">
        <v>22</v>
      </c>
      <c r="C15" s="38"/>
      <c r="D15" s="38"/>
      <c r="E15" s="39"/>
      <c r="F15" s="38" t="s">
        <v>23</v>
      </c>
      <c r="G15" s="40">
        <f>(SUM(C13:N13)/12)*0.9</f>
        <v>0</v>
      </c>
      <c r="H15" s="41"/>
      <c r="I15" s="41" t="s">
        <v>24</v>
      </c>
      <c r="J15" s="40">
        <f>(SUM(C14:N14)/12)*0.9</f>
        <v>0</v>
      </c>
      <c r="K15" s="42"/>
      <c r="L15" s="42"/>
      <c r="M15" s="42"/>
      <c r="N15" s="42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6.5">
      <c r="A18" s="1"/>
      <c r="B18" s="25" t="s">
        <v>12</v>
      </c>
      <c r="C18" s="51" t="s">
        <v>93</v>
      </c>
      <c r="D18" s="51"/>
      <c r="E18" s="26" t="s">
        <v>14</v>
      </c>
      <c r="F18" s="27"/>
      <c r="G18" s="26" t="s">
        <v>15</v>
      </c>
      <c r="H18" s="27"/>
      <c r="I18" s="28" t="s">
        <v>16</v>
      </c>
      <c r="J18" s="28"/>
      <c r="K18" s="28"/>
      <c r="L18" s="27"/>
      <c r="M18" s="29" t="s">
        <v>17</v>
      </c>
      <c r="N18" s="27"/>
    </row>
    <row r="19" spans="1:14" ht="16.5">
      <c r="A19" s="1"/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</row>
    <row r="20" spans="1:14" ht="16.5">
      <c r="A20" s="1"/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</row>
    <row r="21" spans="1:14" ht="16.5">
      <c r="A21" s="1"/>
      <c r="B21" s="34" t="s">
        <v>20</v>
      </c>
      <c r="C21" s="32"/>
      <c r="D21" s="32"/>
      <c r="E21" s="32"/>
      <c r="F21" s="32"/>
      <c r="G21" s="32"/>
      <c r="H21" s="32"/>
      <c r="I21" s="32"/>
      <c r="J21" s="32"/>
      <c r="K21" s="33"/>
      <c r="L21" s="33"/>
      <c r="M21" s="33"/>
      <c r="N21" s="33"/>
    </row>
    <row r="22" spans="1:14" ht="16.5">
      <c r="A22" s="1"/>
      <c r="B22" s="35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6.5">
      <c r="A23" s="1"/>
      <c r="B23" s="37" t="s">
        <v>22</v>
      </c>
      <c r="C23" s="38"/>
      <c r="D23" s="38"/>
      <c r="E23" s="39"/>
      <c r="F23" s="38" t="s">
        <v>23</v>
      </c>
      <c r="G23" s="40">
        <f>(SUM(C21:N21)/12)*0.9</f>
        <v>0</v>
      </c>
      <c r="H23" s="41"/>
      <c r="I23" s="41" t="s">
        <v>24</v>
      </c>
      <c r="J23" s="40">
        <f>(SUM(C22:N22)/12)*0.9</f>
        <v>0</v>
      </c>
      <c r="K23" s="42"/>
      <c r="L23" s="42"/>
      <c r="M23" s="42"/>
      <c r="N23" s="42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>
      <c r="A26" s="1"/>
      <c r="B26" s="25" t="s">
        <v>12</v>
      </c>
      <c r="C26" s="51" t="s">
        <v>94</v>
      </c>
      <c r="D26" s="51"/>
      <c r="E26" s="26" t="s">
        <v>14</v>
      </c>
      <c r="F26" s="27"/>
      <c r="G26" s="26" t="s">
        <v>15</v>
      </c>
      <c r="H26" s="27"/>
      <c r="I26" s="28" t="s">
        <v>16</v>
      </c>
      <c r="J26" s="28"/>
      <c r="K26" s="28"/>
      <c r="L26" s="27"/>
      <c r="M26" s="29" t="s">
        <v>17</v>
      </c>
      <c r="N26" s="27"/>
    </row>
    <row r="27" spans="1:14" ht="16.5">
      <c r="A27" s="1"/>
      <c r="B27" s="25" t="s">
        <v>18</v>
      </c>
      <c r="C27" s="26">
        <v>1</v>
      </c>
      <c r="D27" s="26">
        <v>2</v>
      </c>
      <c r="E27" s="26">
        <v>3</v>
      </c>
      <c r="F27" s="26">
        <v>4</v>
      </c>
      <c r="G27" s="26">
        <v>5</v>
      </c>
      <c r="H27" s="26">
        <v>6</v>
      </c>
      <c r="I27" s="26">
        <v>7</v>
      </c>
      <c r="J27" s="26">
        <v>8</v>
      </c>
      <c r="K27" s="29">
        <v>9</v>
      </c>
      <c r="L27" s="29">
        <v>10</v>
      </c>
      <c r="M27" s="29">
        <v>11</v>
      </c>
      <c r="N27" s="29">
        <v>12</v>
      </c>
    </row>
    <row r="28" spans="1:14" ht="16.5">
      <c r="A28" s="1"/>
      <c r="B28" s="30" t="s">
        <v>19</v>
      </c>
      <c r="C28" s="31">
        <v>31</v>
      </c>
      <c r="D28" s="31">
        <v>28</v>
      </c>
      <c r="E28" s="31">
        <v>31</v>
      </c>
      <c r="F28" s="32">
        <v>30</v>
      </c>
      <c r="G28" s="32">
        <v>31</v>
      </c>
      <c r="H28" s="32">
        <v>30</v>
      </c>
      <c r="I28" s="32">
        <v>31</v>
      </c>
      <c r="J28" s="32">
        <v>31</v>
      </c>
      <c r="K28" s="33">
        <v>30</v>
      </c>
      <c r="L28" s="33">
        <v>31</v>
      </c>
      <c r="M28" s="33">
        <v>30</v>
      </c>
      <c r="N28" s="33">
        <v>31</v>
      </c>
    </row>
    <row r="29" spans="1:14" ht="16.5">
      <c r="A29" s="1"/>
      <c r="B29" s="34" t="s">
        <v>20</v>
      </c>
      <c r="C29" s="32"/>
      <c r="D29" s="32"/>
      <c r="E29" s="32"/>
      <c r="F29" s="32"/>
      <c r="G29" s="32"/>
      <c r="H29" s="32"/>
      <c r="I29" s="32"/>
      <c r="J29" s="32"/>
      <c r="K29" s="33"/>
      <c r="L29" s="33"/>
      <c r="M29" s="33"/>
      <c r="N29" s="33"/>
    </row>
    <row r="30" spans="1:14" ht="16.5">
      <c r="A30" s="1"/>
      <c r="B30" s="35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ht="16.5">
      <c r="A31" s="1"/>
      <c r="B31" s="37" t="s">
        <v>22</v>
      </c>
      <c r="C31" s="38"/>
      <c r="D31" s="38"/>
      <c r="E31" s="39"/>
      <c r="F31" s="38" t="s">
        <v>23</v>
      </c>
      <c r="G31" s="40">
        <f>(SUM(C29:N29)/12)*0.9</f>
        <v>0</v>
      </c>
      <c r="H31" s="41"/>
      <c r="I31" s="41" t="s">
        <v>24</v>
      </c>
      <c r="J31" s="40">
        <f>(SUM(C30:N30)/12)*0.9</f>
        <v>0</v>
      </c>
      <c r="K31" s="42"/>
      <c r="L31" s="42"/>
      <c r="M31" s="42"/>
      <c r="N31" s="42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5">
      <c r="A34" s="1"/>
      <c r="B34" s="25" t="s">
        <v>12</v>
      </c>
      <c r="C34" s="51" t="s">
        <v>95</v>
      </c>
      <c r="D34" s="51"/>
      <c r="E34" s="26" t="s">
        <v>14</v>
      </c>
      <c r="F34" s="27"/>
      <c r="G34" s="26" t="s">
        <v>15</v>
      </c>
      <c r="H34" s="27"/>
      <c r="I34" s="28" t="s">
        <v>16</v>
      </c>
      <c r="J34" s="28"/>
      <c r="K34" s="28"/>
      <c r="L34" s="27"/>
      <c r="M34" s="29" t="s">
        <v>17</v>
      </c>
      <c r="N34" s="27"/>
    </row>
    <row r="35" spans="1:14" ht="16.5">
      <c r="A35" s="1"/>
      <c r="B35" s="25" t="s">
        <v>18</v>
      </c>
      <c r="C35" s="26">
        <v>1</v>
      </c>
      <c r="D35" s="26">
        <v>2</v>
      </c>
      <c r="E35" s="26">
        <v>3</v>
      </c>
      <c r="F35" s="26">
        <v>4</v>
      </c>
      <c r="G35" s="26">
        <v>5</v>
      </c>
      <c r="H35" s="26">
        <v>6</v>
      </c>
      <c r="I35" s="26">
        <v>7</v>
      </c>
      <c r="J35" s="26">
        <v>8</v>
      </c>
      <c r="K35" s="29">
        <v>9</v>
      </c>
      <c r="L35" s="29">
        <v>10</v>
      </c>
      <c r="M35" s="29">
        <v>11</v>
      </c>
      <c r="N35" s="29">
        <v>12</v>
      </c>
    </row>
    <row r="36" spans="1:14" ht="16.5">
      <c r="A36" s="1"/>
      <c r="B36" s="30" t="s">
        <v>19</v>
      </c>
      <c r="C36" s="31">
        <v>31</v>
      </c>
      <c r="D36" s="31">
        <v>28</v>
      </c>
      <c r="E36" s="31">
        <v>31</v>
      </c>
      <c r="F36" s="32">
        <v>30</v>
      </c>
      <c r="G36" s="32">
        <v>31</v>
      </c>
      <c r="H36" s="32">
        <v>30</v>
      </c>
      <c r="I36" s="32">
        <v>31</v>
      </c>
      <c r="J36" s="32">
        <v>31</v>
      </c>
      <c r="K36" s="33">
        <v>30</v>
      </c>
      <c r="L36" s="33">
        <v>31</v>
      </c>
      <c r="M36" s="33">
        <v>30</v>
      </c>
      <c r="N36" s="33">
        <v>31</v>
      </c>
    </row>
    <row r="37" spans="1:14" ht="16.5">
      <c r="A37" s="1"/>
      <c r="B37" s="34" t="s">
        <v>20</v>
      </c>
      <c r="C37" s="32"/>
      <c r="D37" s="32"/>
      <c r="E37" s="32"/>
      <c r="F37" s="32"/>
      <c r="G37" s="32"/>
      <c r="H37" s="32"/>
      <c r="I37" s="32"/>
      <c r="J37" s="32"/>
      <c r="K37" s="33"/>
      <c r="L37" s="33"/>
      <c r="M37" s="33"/>
      <c r="N37" s="33"/>
    </row>
    <row r="38" spans="1:14" ht="16.5">
      <c r="A38" s="1"/>
      <c r="B38" s="35" t="s">
        <v>21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16.5">
      <c r="A39" s="1"/>
      <c r="B39" s="37" t="s">
        <v>22</v>
      </c>
      <c r="C39" s="38"/>
      <c r="D39" s="38"/>
      <c r="E39" s="39"/>
      <c r="F39" s="38" t="s">
        <v>23</v>
      </c>
      <c r="G39" s="40">
        <f>(SUM(C37:N37)/12)*0.9</f>
        <v>0</v>
      </c>
      <c r="H39" s="41"/>
      <c r="I39" s="41" t="s">
        <v>24</v>
      </c>
      <c r="J39" s="40">
        <f>(SUM(C38:N38)/12)*0.9</f>
        <v>0</v>
      </c>
      <c r="K39" s="42"/>
      <c r="L39" s="42"/>
      <c r="M39" s="42"/>
      <c r="N39" s="42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5">
      <c r="A42" s="1"/>
      <c r="B42" s="25" t="s">
        <v>12</v>
      </c>
      <c r="C42" s="51" t="s">
        <v>96</v>
      </c>
      <c r="D42" s="51"/>
      <c r="E42" s="26" t="s">
        <v>14</v>
      </c>
      <c r="F42" s="27"/>
      <c r="G42" s="26" t="s">
        <v>15</v>
      </c>
      <c r="H42" s="27"/>
      <c r="I42" s="28" t="s">
        <v>16</v>
      </c>
      <c r="J42" s="28"/>
      <c r="K42" s="28"/>
      <c r="L42" s="27"/>
      <c r="M42" s="29" t="s">
        <v>17</v>
      </c>
      <c r="N42" s="27"/>
    </row>
    <row r="43" spans="1:14" ht="16.5">
      <c r="A43" s="1"/>
      <c r="B43" s="25" t="s">
        <v>18</v>
      </c>
      <c r="C43" s="26">
        <v>1</v>
      </c>
      <c r="D43" s="26">
        <v>2</v>
      </c>
      <c r="E43" s="26">
        <v>3</v>
      </c>
      <c r="F43" s="26">
        <v>4</v>
      </c>
      <c r="G43" s="26">
        <v>5</v>
      </c>
      <c r="H43" s="26">
        <v>6</v>
      </c>
      <c r="I43" s="26">
        <v>7</v>
      </c>
      <c r="J43" s="26">
        <v>8</v>
      </c>
      <c r="K43" s="29">
        <v>9</v>
      </c>
      <c r="L43" s="29">
        <v>10</v>
      </c>
      <c r="M43" s="29">
        <v>11</v>
      </c>
      <c r="N43" s="29">
        <v>12</v>
      </c>
    </row>
    <row r="44" spans="1:14" ht="16.5">
      <c r="A44" s="1"/>
      <c r="B44" s="30" t="s">
        <v>19</v>
      </c>
      <c r="C44" s="31">
        <v>31</v>
      </c>
      <c r="D44" s="31">
        <v>28</v>
      </c>
      <c r="E44" s="31">
        <v>31</v>
      </c>
      <c r="F44" s="32">
        <v>30</v>
      </c>
      <c r="G44" s="32">
        <v>31</v>
      </c>
      <c r="H44" s="32">
        <v>30</v>
      </c>
      <c r="I44" s="32">
        <v>31</v>
      </c>
      <c r="J44" s="32">
        <v>31</v>
      </c>
      <c r="K44" s="33">
        <v>30</v>
      </c>
      <c r="L44" s="33">
        <v>31</v>
      </c>
      <c r="M44" s="33">
        <v>30</v>
      </c>
      <c r="N44" s="33">
        <v>31</v>
      </c>
    </row>
    <row r="45" spans="1:14" ht="16.5">
      <c r="A45" s="1"/>
      <c r="B45" s="34" t="s">
        <v>20</v>
      </c>
      <c r="C45" s="32"/>
      <c r="D45" s="32"/>
      <c r="E45" s="32"/>
      <c r="F45" s="32"/>
      <c r="G45" s="32"/>
      <c r="H45" s="32"/>
      <c r="I45" s="32"/>
      <c r="J45" s="32"/>
      <c r="K45" s="33"/>
      <c r="L45" s="33"/>
      <c r="M45" s="33"/>
      <c r="N45" s="33"/>
    </row>
    <row r="46" spans="1:14" ht="16.5">
      <c r="A46" s="1"/>
      <c r="B46" s="35" t="s">
        <v>21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14" ht="16.5">
      <c r="A47" s="1"/>
      <c r="B47" s="37" t="s">
        <v>22</v>
      </c>
      <c r="C47" s="38"/>
      <c r="D47" s="38"/>
      <c r="E47" s="39"/>
      <c r="F47" s="38" t="s">
        <v>23</v>
      </c>
      <c r="G47" s="40">
        <f>(SUM(C45:N45)/12)*0.9</f>
        <v>0</v>
      </c>
      <c r="H47" s="41"/>
      <c r="I47" s="41" t="s">
        <v>24</v>
      </c>
      <c r="J47" s="40">
        <f>(SUM(C46:N46)/12)*0.9</f>
        <v>0</v>
      </c>
      <c r="K47" s="42"/>
      <c r="L47" s="42"/>
      <c r="M47" s="42"/>
      <c r="N47" s="42"/>
    </row>
    <row r="48" spans="1:14">
      <c r="A48" s="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ht="16.5">
      <c r="A50" s="1"/>
      <c r="B50" s="25" t="s">
        <v>12</v>
      </c>
      <c r="C50" s="51" t="s">
        <v>97</v>
      </c>
      <c r="D50" s="51"/>
      <c r="E50" s="26" t="s">
        <v>14</v>
      </c>
      <c r="F50" s="27"/>
      <c r="G50" s="26" t="s">
        <v>15</v>
      </c>
      <c r="H50" s="27"/>
      <c r="I50" s="28" t="s">
        <v>16</v>
      </c>
      <c r="J50" s="28"/>
      <c r="K50" s="28"/>
      <c r="L50" s="27"/>
      <c r="M50" s="29" t="s">
        <v>17</v>
      </c>
      <c r="N50" s="27"/>
    </row>
    <row r="51" spans="1:14" ht="16.5">
      <c r="A51" s="1"/>
      <c r="B51" s="25" t="s">
        <v>18</v>
      </c>
      <c r="C51" s="26">
        <v>1</v>
      </c>
      <c r="D51" s="26">
        <v>2</v>
      </c>
      <c r="E51" s="26">
        <v>3</v>
      </c>
      <c r="F51" s="26">
        <v>4</v>
      </c>
      <c r="G51" s="26">
        <v>5</v>
      </c>
      <c r="H51" s="26">
        <v>6</v>
      </c>
      <c r="I51" s="26">
        <v>7</v>
      </c>
      <c r="J51" s="26">
        <v>8</v>
      </c>
      <c r="K51" s="29">
        <v>9</v>
      </c>
      <c r="L51" s="29">
        <v>10</v>
      </c>
      <c r="M51" s="29">
        <v>11</v>
      </c>
      <c r="N51" s="29">
        <v>12</v>
      </c>
    </row>
    <row r="52" spans="1:14" ht="16.5">
      <c r="A52" s="1"/>
      <c r="B52" s="30" t="s">
        <v>19</v>
      </c>
      <c r="C52" s="31">
        <v>31</v>
      </c>
      <c r="D52" s="31">
        <v>28</v>
      </c>
      <c r="E52" s="31">
        <v>31</v>
      </c>
      <c r="F52" s="32">
        <v>30</v>
      </c>
      <c r="G52" s="32">
        <v>31</v>
      </c>
      <c r="H52" s="32">
        <v>30</v>
      </c>
      <c r="I52" s="32">
        <v>31</v>
      </c>
      <c r="J52" s="32">
        <v>31</v>
      </c>
      <c r="K52" s="33">
        <v>30</v>
      </c>
      <c r="L52" s="33">
        <v>31</v>
      </c>
      <c r="M52" s="33">
        <v>30</v>
      </c>
      <c r="N52" s="33">
        <v>31</v>
      </c>
    </row>
    <row r="53" spans="1:14" ht="16.5">
      <c r="A53" s="1"/>
      <c r="B53" s="34" t="s">
        <v>20</v>
      </c>
      <c r="C53" s="32"/>
      <c r="D53" s="32"/>
      <c r="E53" s="32"/>
      <c r="F53" s="32"/>
      <c r="G53" s="32"/>
      <c r="H53" s="32"/>
      <c r="I53" s="32"/>
      <c r="J53" s="32"/>
      <c r="K53" s="33"/>
      <c r="L53" s="33"/>
      <c r="M53" s="33"/>
      <c r="N53" s="33"/>
    </row>
    <row r="54" spans="1:14" ht="16.5">
      <c r="A54" s="1"/>
      <c r="B54" s="35" t="s">
        <v>21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ht="16.5">
      <c r="A55" s="1"/>
      <c r="B55" s="37" t="s">
        <v>22</v>
      </c>
      <c r="C55" s="38"/>
      <c r="D55" s="38"/>
      <c r="E55" s="39"/>
      <c r="F55" s="38" t="s">
        <v>23</v>
      </c>
      <c r="G55" s="40">
        <f>(SUM(C53:N53)/12)*0.9</f>
        <v>0</v>
      </c>
      <c r="H55" s="41"/>
      <c r="I55" s="41" t="s">
        <v>24</v>
      </c>
      <c r="J55" s="40">
        <f>(SUM(C54:N54)/12)*0.9</f>
        <v>0</v>
      </c>
      <c r="K55" s="42"/>
      <c r="L55" s="42"/>
      <c r="M55" s="42"/>
      <c r="N55" s="42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16.5">
      <c r="A58" s="1"/>
      <c r="B58" s="25" t="s">
        <v>12</v>
      </c>
      <c r="C58" s="51" t="s">
        <v>98</v>
      </c>
      <c r="D58" s="51"/>
      <c r="E58" s="26" t="s">
        <v>14</v>
      </c>
      <c r="F58" s="27"/>
      <c r="G58" s="26" t="s">
        <v>15</v>
      </c>
      <c r="H58" s="27"/>
      <c r="I58" s="28" t="s">
        <v>16</v>
      </c>
      <c r="J58" s="28"/>
      <c r="K58" s="28"/>
      <c r="L58" s="27"/>
      <c r="M58" s="29" t="s">
        <v>17</v>
      </c>
      <c r="N58" s="27"/>
    </row>
    <row r="59" spans="1:14" ht="16.5">
      <c r="A59" s="1"/>
      <c r="B59" s="25" t="s">
        <v>18</v>
      </c>
      <c r="C59" s="26">
        <v>1</v>
      </c>
      <c r="D59" s="26">
        <v>2</v>
      </c>
      <c r="E59" s="26">
        <v>3</v>
      </c>
      <c r="F59" s="26">
        <v>4</v>
      </c>
      <c r="G59" s="26">
        <v>5</v>
      </c>
      <c r="H59" s="26">
        <v>6</v>
      </c>
      <c r="I59" s="26">
        <v>7</v>
      </c>
      <c r="J59" s="26">
        <v>8</v>
      </c>
      <c r="K59" s="29">
        <v>9</v>
      </c>
      <c r="L59" s="29">
        <v>10</v>
      </c>
      <c r="M59" s="29">
        <v>11</v>
      </c>
      <c r="N59" s="29">
        <v>12</v>
      </c>
    </row>
    <row r="60" spans="1:14" ht="16.5">
      <c r="A60" s="1"/>
      <c r="B60" s="30" t="s">
        <v>19</v>
      </c>
      <c r="C60" s="31">
        <v>31</v>
      </c>
      <c r="D60" s="31">
        <v>28</v>
      </c>
      <c r="E60" s="31">
        <v>31</v>
      </c>
      <c r="F60" s="32">
        <v>30</v>
      </c>
      <c r="G60" s="32">
        <v>31</v>
      </c>
      <c r="H60" s="32">
        <v>30</v>
      </c>
      <c r="I60" s="32">
        <v>31</v>
      </c>
      <c r="J60" s="32">
        <v>31</v>
      </c>
      <c r="K60" s="33">
        <v>30</v>
      </c>
      <c r="L60" s="33">
        <v>31</v>
      </c>
      <c r="M60" s="33">
        <v>30</v>
      </c>
      <c r="N60" s="33">
        <v>31</v>
      </c>
    </row>
    <row r="61" spans="1:14" ht="16.5">
      <c r="A61" s="1"/>
      <c r="B61" s="34" t="s">
        <v>20</v>
      </c>
      <c r="C61" s="32"/>
      <c r="D61" s="32"/>
      <c r="E61" s="32"/>
      <c r="F61" s="32"/>
      <c r="G61" s="32"/>
      <c r="H61" s="32"/>
      <c r="I61" s="32"/>
      <c r="J61" s="32"/>
      <c r="K61" s="33"/>
      <c r="L61" s="33"/>
      <c r="M61" s="33"/>
      <c r="N61" s="33"/>
    </row>
    <row r="62" spans="1:14" ht="16.5">
      <c r="A62" s="1"/>
      <c r="B62" s="35" t="s">
        <v>21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16.5">
      <c r="A63" s="1"/>
      <c r="B63" s="37" t="s">
        <v>22</v>
      </c>
      <c r="C63" s="38"/>
      <c r="D63" s="38"/>
      <c r="E63" s="39"/>
      <c r="F63" s="38" t="s">
        <v>23</v>
      </c>
      <c r="G63" s="40">
        <f>(SUM(C61:N61)/12)*0.9</f>
        <v>0</v>
      </c>
      <c r="H63" s="41"/>
      <c r="I63" s="41" t="s">
        <v>24</v>
      </c>
      <c r="J63" s="40">
        <f>(SUM(C62:N62)/12)*0.9</f>
        <v>0</v>
      </c>
      <c r="K63" s="42"/>
      <c r="L63" s="42"/>
      <c r="M63" s="42"/>
      <c r="N63" s="42"/>
    </row>
    <row r="64" spans="1:14">
      <c r="A64" s="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6.5">
      <c r="A66" s="1"/>
      <c r="B66" s="25" t="s">
        <v>12</v>
      </c>
      <c r="C66" s="51" t="s">
        <v>99</v>
      </c>
      <c r="D66" s="51"/>
      <c r="E66" s="26" t="s">
        <v>14</v>
      </c>
      <c r="F66" s="27"/>
      <c r="G66" s="26" t="s">
        <v>15</v>
      </c>
      <c r="H66" s="27"/>
      <c r="I66" s="28" t="s">
        <v>16</v>
      </c>
      <c r="J66" s="28"/>
      <c r="K66" s="28"/>
      <c r="L66" s="27"/>
      <c r="M66" s="29" t="s">
        <v>17</v>
      </c>
      <c r="N66" s="27"/>
    </row>
    <row r="67" spans="1:14" ht="16.5">
      <c r="A67" s="1"/>
      <c r="B67" s="25" t="s">
        <v>18</v>
      </c>
      <c r="C67" s="26">
        <v>1</v>
      </c>
      <c r="D67" s="26">
        <v>2</v>
      </c>
      <c r="E67" s="26">
        <v>3</v>
      </c>
      <c r="F67" s="26">
        <v>4</v>
      </c>
      <c r="G67" s="26">
        <v>5</v>
      </c>
      <c r="H67" s="26">
        <v>6</v>
      </c>
      <c r="I67" s="26">
        <v>7</v>
      </c>
      <c r="J67" s="26">
        <v>8</v>
      </c>
      <c r="K67" s="29">
        <v>9</v>
      </c>
      <c r="L67" s="29">
        <v>10</v>
      </c>
      <c r="M67" s="29">
        <v>11</v>
      </c>
      <c r="N67" s="29">
        <v>12</v>
      </c>
    </row>
    <row r="68" spans="1:14" ht="16.5">
      <c r="A68" s="1"/>
      <c r="B68" s="30" t="s">
        <v>19</v>
      </c>
      <c r="C68" s="31">
        <v>31</v>
      </c>
      <c r="D68" s="31">
        <v>28</v>
      </c>
      <c r="E68" s="31">
        <v>31</v>
      </c>
      <c r="F68" s="32">
        <v>30</v>
      </c>
      <c r="G68" s="32">
        <v>31</v>
      </c>
      <c r="H68" s="32">
        <v>30</v>
      </c>
      <c r="I68" s="32">
        <v>31</v>
      </c>
      <c r="J68" s="32">
        <v>31</v>
      </c>
      <c r="K68" s="33">
        <v>30</v>
      </c>
      <c r="L68" s="33">
        <v>31</v>
      </c>
      <c r="M68" s="33">
        <v>30</v>
      </c>
      <c r="N68" s="33">
        <v>31</v>
      </c>
    </row>
    <row r="69" spans="1:14" ht="16.5">
      <c r="A69" s="1"/>
      <c r="B69" s="34" t="s">
        <v>20</v>
      </c>
      <c r="C69" s="32"/>
      <c r="D69" s="32"/>
      <c r="E69" s="32"/>
      <c r="F69" s="32"/>
      <c r="G69" s="32"/>
      <c r="H69" s="32"/>
      <c r="I69" s="32"/>
      <c r="J69" s="32"/>
      <c r="K69" s="33"/>
      <c r="L69" s="33"/>
      <c r="M69" s="33"/>
      <c r="N69" s="33"/>
    </row>
    <row r="70" spans="1:14" ht="16.5">
      <c r="A70" s="1"/>
      <c r="B70" s="35" t="s">
        <v>21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 ht="16.5">
      <c r="A71" s="1"/>
      <c r="B71" s="104" t="s">
        <v>12</v>
      </c>
      <c r="C71" s="105" t="s">
        <v>99</v>
      </c>
      <c r="D71" s="105"/>
      <c r="E71" s="106" t="s">
        <v>14</v>
      </c>
      <c r="F71" s="107"/>
      <c r="G71" s="106" t="s">
        <v>15</v>
      </c>
      <c r="H71" s="107"/>
      <c r="I71" s="108" t="s">
        <v>16</v>
      </c>
      <c r="J71" s="108"/>
      <c r="K71" s="108"/>
      <c r="L71" s="107"/>
      <c r="M71" s="109" t="s">
        <v>17</v>
      </c>
      <c r="N71" s="42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6.5">
      <c r="A74" s="1"/>
      <c r="B74" s="25" t="s">
        <v>12</v>
      </c>
      <c r="C74" s="51" t="s">
        <v>100</v>
      </c>
      <c r="D74" s="51"/>
      <c r="E74" s="26" t="s">
        <v>14</v>
      </c>
      <c r="F74" s="27"/>
      <c r="G74" s="26" t="s">
        <v>15</v>
      </c>
      <c r="H74" s="27"/>
      <c r="I74" s="28" t="s">
        <v>16</v>
      </c>
      <c r="J74" s="28"/>
      <c r="K74" s="28"/>
      <c r="L74" s="27"/>
      <c r="M74" s="29" t="s">
        <v>17</v>
      </c>
      <c r="N74" s="27"/>
    </row>
    <row r="75" spans="1:14" ht="16.5">
      <c r="A75" s="1"/>
      <c r="B75" s="25" t="s">
        <v>18</v>
      </c>
      <c r="C75" s="26">
        <v>1</v>
      </c>
      <c r="D75" s="26">
        <v>2</v>
      </c>
      <c r="E75" s="26">
        <v>3</v>
      </c>
      <c r="F75" s="26">
        <v>4</v>
      </c>
      <c r="G75" s="26">
        <v>5</v>
      </c>
      <c r="H75" s="26">
        <v>6</v>
      </c>
      <c r="I75" s="26">
        <v>7</v>
      </c>
      <c r="J75" s="26">
        <v>8</v>
      </c>
      <c r="K75" s="29">
        <v>9</v>
      </c>
      <c r="L75" s="29">
        <v>10</v>
      </c>
      <c r="M75" s="29">
        <v>11</v>
      </c>
      <c r="N75" s="29">
        <v>12</v>
      </c>
    </row>
    <row r="76" spans="1:14" ht="16.5">
      <c r="A76" s="1"/>
      <c r="B76" s="30" t="s">
        <v>19</v>
      </c>
      <c r="C76" s="31">
        <v>31</v>
      </c>
      <c r="D76" s="31">
        <v>28</v>
      </c>
      <c r="E76" s="31">
        <v>31</v>
      </c>
      <c r="F76" s="32">
        <v>30</v>
      </c>
      <c r="G76" s="32">
        <v>31</v>
      </c>
      <c r="H76" s="32">
        <v>30</v>
      </c>
      <c r="I76" s="32">
        <v>31</v>
      </c>
      <c r="J76" s="32">
        <v>31</v>
      </c>
      <c r="K76" s="33">
        <v>30</v>
      </c>
      <c r="L76" s="33">
        <v>31</v>
      </c>
      <c r="M76" s="33">
        <v>30</v>
      </c>
      <c r="N76" s="33">
        <v>31</v>
      </c>
    </row>
    <row r="77" spans="1:14" ht="16.5">
      <c r="A77" s="1"/>
      <c r="B77" s="34" t="s">
        <v>20</v>
      </c>
      <c r="C77" s="32"/>
      <c r="D77" s="32"/>
      <c r="E77" s="32"/>
      <c r="F77" s="32"/>
      <c r="G77" s="32"/>
      <c r="H77" s="32"/>
      <c r="I77" s="32"/>
      <c r="J77" s="32"/>
      <c r="K77" s="33"/>
      <c r="L77" s="33"/>
      <c r="M77" s="33"/>
      <c r="N77" s="33"/>
    </row>
    <row r="78" spans="1:14" ht="16.5">
      <c r="A78" s="1"/>
      <c r="B78" s="35" t="s">
        <v>21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ht="16.5">
      <c r="A79" s="1"/>
      <c r="B79" s="37" t="s">
        <v>22</v>
      </c>
      <c r="C79" s="38"/>
      <c r="D79" s="38"/>
      <c r="E79" s="39"/>
      <c r="F79" s="38" t="s">
        <v>23</v>
      </c>
      <c r="G79" s="40">
        <f>(SUM(C77:N77)/12)*0.9</f>
        <v>0</v>
      </c>
      <c r="H79" s="41"/>
      <c r="I79" s="41" t="s">
        <v>24</v>
      </c>
      <c r="J79" s="40">
        <f>(SUM(C78:N78)/12)*0.9</f>
        <v>0</v>
      </c>
      <c r="K79" s="42"/>
      <c r="L79" s="42"/>
      <c r="M79" s="42"/>
      <c r="N79" s="42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</sheetData>
  <pageMargins left="0.7" right="0.7" top="0.75" bottom="0.75" header="0.3" footer="0.3"/>
  <pageSetup paperSize="9" scale="56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84"/>
  <sheetViews>
    <sheetView view="pageBreakPreview" zoomScale="60" zoomScaleNormal="90" workbookViewId="0">
      <selection activeCell="Q32" sqref="Q32"/>
    </sheetView>
  </sheetViews>
  <sheetFormatPr defaultRowHeight="15"/>
  <cols>
    <col min="2" max="2" width="19.42578125" customWidth="1"/>
  </cols>
  <sheetData>
    <row r="1" spans="1:14" ht="16.5">
      <c r="A1" s="18"/>
      <c r="B1" s="56"/>
      <c r="C1" s="88"/>
      <c r="D1" s="88"/>
      <c r="E1" s="50"/>
      <c r="F1" s="87"/>
      <c r="G1" s="50"/>
      <c r="H1" s="87"/>
      <c r="I1" s="70"/>
      <c r="J1" s="70"/>
      <c r="K1" s="70"/>
      <c r="L1" s="87"/>
      <c r="M1" s="50"/>
      <c r="N1" s="87"/>
    </row>
    <row r="2" spans="1:14" ht="16.5">
      <c r="A2" s="1"/>
      <c r="B2" s="25" t="s">
        <v>12</v>
      </c>
      <c r="C2" s="51" t="s">
        <v>101</v>
      </c>
      <c r="D2" s="51"/>
      <c r="E2" s="26" t="s">
        <v>14</v>
      </c>
      <c r="F2" s="27"/>
      <c r="G2" s="26" t="s">
        <v>15</v>
      </c>
      <c r="H2" s="27"/>
      <c r="I2" s="28" t="s">
        <v>16</v>
      </c>
      <c r="J2" s="28"/>
      <c r="K2" s="28"/>
      <c r="L2" s="27"/>
      <c r="M2" s="29" t="s">
        <v>17</v>
      </c>
      <c r="N2" s="27"/>
    </row>
    <row r="3" spans="1:14" ht="16.5">
      <c r="A3" s="1"/>
      <c r="B3" s="25" t="s">
        <v>18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9">
        <v>9</v>
      </c>
      <c r="L3" s="29">
        <v>10</v>
      </c>
      <c r="M3" s="29">
        <v>11</v>
      </c>
      <c r="N3" s="29">
        <v>12</v>
      </c>
    </row>
    <row r="4" spans="1:14" ht="16.5">
      <c r="A4" s="1"/>
      <c r="B4" s="30" t="s">
        <v>19</v>
      </c>
      <c r="C4" s="31">
        <v>31</v>
      </c>
      <c r="D4" s="31">
        <v>28</v>
      </c>
      <c r="E4" s="31">
        <v>31</v>
      </c>
      <c r="F4" s="32">
        <v>30</v>
      </c>
      <c r="G4" s="32">
        <v>31</v>
      </c>
      <c r="H4" s="32">
        <v>30</v>
      </c>
      <c r="I4" s="32">
        <v>31</v>
      </c>
      <c r="J4" s="32">
        <v>31</v>
      </c>
      <c r="K4" s="33">
        <v>30</v>
      </c>
      <c r="L4" s="33">
        <v>31</v>
      </c>
      <c r="M4" s="33">
        <v>30</v>
      </c>
      <c r="N4" s="33">
        <v>31</v>
      </c>
    </row>
    <row r="5" spans="1:14" ht="16.5">
      <c r="A5" s="1"/>
      <c r="B5" s="34" t="s">
        <v>20</v>
      </c>
      <c r="C5" s="32"/>
      <c r="D5" s="32"/>
      <c r="E5" s="32"/>
      <c r="F5" s="32"/>
      <c r="G5" s="32"/>
      <c r="H5" s="32"/>
      <c r="I5" s="32"/>
      <c r="J5" s="32"/>
      <c r="K5" s="33"/>
      <c r="L5" s="33"/>
      <c r="M5" s="33"/>
      <c r="N5" s="33"/>
    </row>
    <row r="6" spans="1:14" ht="16.5">
      <c r="A6" s="1"/>
      <c r="B6" s="35" t="s">
        <v>21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6.5">
      <c r="A7" s="1"/>
      <c r="B7" s="37" t="s">
        <v>22</v>
      </c>
      <c r="C7" s="38"/>
      <c r="D7" s="38"/>
      <c r="E7" s="39"/>
      <c r="F7" s="38" t="s">
        <v>23</v>
      </c>
      <c r="G7" s="40">
        <f>(SUM(C5:N5)/12)*0.9</f>
        <v>0</v>
      </c>
      <c r="H7" s="41"/>
      <c r="I7" s="41" t="s">
        <v>24</v>
      </c>
      <c r="J7" s="40">
        <f>(SUM(C6:N6)/12)*0.9</f>
        <v>0</v>
      </c>
      <c r="K7" s="42"/>
      <c r="L7" s="42"/>
      <c r="M7" s="42"/>
      <c r="N7" s="42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6.5">
      <c r="A10" s="1"/>
      <c r="B10" s="25" t="s">
        <v>12</v>
      </c>
      <c r="C10" s="51" t="s">
        <v>102</v>
      </c>
      <c r="D10" s="51"/>
      <c r="E10" s="26" t="s">
        <v>14</v>
      </c>
      <c r="F10" s="27"/>
      <c r="G10" s="26" t="s">
        <v>15</v>
      </c>
      <c r="H10" s="27"/>
      <c r="I10" s="28" t="s">
        <v>16</v>
      </c>
      <c r="J10" s="28"/>
      <c r="K10" s="28"/>
      <c r="L10" s="27"/>
      <c r="M10" s="29" t="s">
        <v>17</v>
      </c>
      <c r="N10" s="27"/>
    </row>
    <row r="11" spans="1:14" ht="16.5">
      <c r="A11" s="1"/>
      <c r="B11" s="25" t="s">
        <v>18</v>
      </c>
      <c r="C11" s="26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9">
        <v>9</v>
      </c>
      <c r="L11" s="29">
        <v>10</v>
      </c>
      <c r="M11" s="29">
        <v>11</v>
      </c>
      <c r="N11" s="29">
        <v>12</v>
      </c>
    </row>
    <row r="12" spans="1:14" ht="16.5">
      <c r="A12" s="1"/>
      <c r="B12" s="30" t="s">
        <v>19</v>
      </c>
      <c r="C12" s="31">
        <v>31</v>
      </c>
      <c r="D12" s="31">
        <v>28</v>
      </c>
      <c r="E12" s="31">
        <v>31</v>
      </c>
      <c r="F12" s="32">
        <v>30</v>
      </c>
      <c r="G12" s="32">
        <v>31</v>
      </c>
      <c r="H12" s="32">
        <v>30</v>
      </c>
      <c r="I12" s="32">
        <v>31</v>
      </c>
      <c r="J12" s="32">
        <v>31</v>
      </c>
      <c r="K12" s="33">
        <v>30</v>
      </c>
      <c r="L12" s="33">
        <v>31</v>
      </c>
      <c r="M12" s="33">
        <v>30</v>
      </c>
      <c r="N12" s="33">
        <v>31</v>
      </c>
    </row>
    <row r="13" spans="1:14" ht="16.5">
      <c r="A13" s="1"/>
      <c r="B13" s="34" t="s">
        <v>20</v>
      </c>
      <c r="C13" s="32"/>
      <c r="D13" s="32"/>
      <c r="E13" s="32"/>
      <c r="F13" s="32"/>
      <c r="G13" s="32"/>
      <c r="H13" s="32"/>
      <c r="I13" s="32"/>
      <c r="J13" s="32"/>
      <c r="K13" s="33"/>
      <c r="L13" s="33"/>
      <c r="M13" s="33"/>
      <c r="N13" s="33"/>
    </row>
    <row r="14" spans="1:14" ht="16.5">
      <c r="A14" s="1"/>
      <c r="B14" s="35" t="s">
        <v>21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6.5">
      <c r="A15" s="1"/>
      <c r="B15" s="37" t="s">
        <v>22</v>
      </c>
      <c r="C15" s="38"/>
      <c r="D15" s="38"/>
      <c r="E15" s="39"/>
      <c r="F15" s="38" t="s">
        <v>23</v>
      </c>
      <c r="G15" s="40">
        <f>(SUM(C13:N13)/12)*0.9</f>
        <v>0</v>
      </c>
      <c r="H15" s="41"/>
      <c r="I15" s="41" t="s">
        <v>24</v>
      </c>
      <c r="J15" s="40">
        <f>(SUM(C14:N14)/12)*0.9</f>
        <v>0</v>
      </c>
      <c r="K15" s="42"/>
      <c r="L15" s="42"/>
      <c r="M15" s="42"/>
      <c r="N15" s="42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6.5">
      <c r="A18" s="1"/>
      <c r="B18" s="25" t="s">
        <v>12</v>
      </c>
      <c r="C18" s="51" t="s">
        <v>103</v>
      </c>
      <c r="D18" s="51"/>
      <c r="E18" s="26" t="s">
        <v>14</v>
      </c>
      <c r="F18" s="27"/>
      <c r="G18" s="26" t="s">
        <v>15</v>
      </c>
      <c r="H18" s="27"/>
      <c r="I18" s="28" t="s">
        <v>16</v>
      </c>
      <c r="J18" s="28"/>
      <c r="K18" s="28"/>
      <c r="L18" s="27"/>
      <c r="M18" s="29" t="s">
        <v>17</v>
      </c>
      <c r="N18" s="27"/>
    </row>
    <row r="19" spans="1:14" ht="16.5">
      <c r="A19" s="1"/>
      <c r="B19" s="25" t="s">
        <v>18</v>
      </c>
      <c r="C19" s="26">
        <v>1</v>
      </c>
      <c r="D19" s="26">
        <v>2</v>
      </c>
      <c r="E19" s="26">
        <v>3</v>
      </c>
      <c r="F19" s="26">
        <v>4</v>
      </c>
      <c r="G19" s="26">
        <v>5</v>
      </c>
      <c r="H19" s="26">
        <v>6</v>
      </c>
      <c r="I19" s="26">
        <v>7</v>
      </c>
      <c r="J19" s="26">
        <v>8</v>
      </c>
      <c r="K19" s="29">
        <v>9</v>
      </c>
      <c r="L19" s="29">
        <v>10</v>
      </c>
      <c r="M19" s="29">
        <v>11</v>
      </c>
      <c r="N19" s="29">
        <v>12</v>
      </c>
    </row>
    <row r="20" spans="1:14" ht="16.5">
      <c r="A20" s="1"/>
      <c r="B20" s="30" t="s">
        <v>19</v>
      </c>
      <c r="C20" s="31">
        <v>31</v>
      </c>
      <c r="D20" s="31">
        <v>28</v>
      </c>
      <c r="E20" s="31">
        <v>31</v>
      </c>
      <c r="F20" s="32">
        <v>30</v>
      </c>
      <c r="G20" s="32">
        <v>31</v>
      </c>
      <c r="H20" s="32">
        <v>30</v>
      </c>
      <c r="I20" s="32">
        <v>31</v>
      </c>
      <c r="J20" s="32">
        <v>31</v>
      </c>
      <c r="K20" s="33">
        <v>30</v>
      </c>
      <c r="L20" s="33">
        <v>31</v>
      </c>
      <c r="M20" s="33">
        <v>30</v>
      </c>
      <c r="N20" s="33">
        <v>31</v>
      </c>
    </row>
    <row r="21" spans="1:14" ht="16.5">
      <c r="A21" s="1"/>
      <c r="B21" s="34" t="s">
        <v>20</v>
      </c>
      <c r="C21" s="32"/>
      <c r="D21" s="32"/>
      <c r="E21" s="32"/>
      <c r="F21" s="32"/>
      <c r="G21" s="32"/>
      <c r="H21" s="32"/>
      <c r="I21" s="32"/>
      <c r="J21" s="32"/>
      <c r="K21" s="33"/>
      <c r="L21" s="33"/>
      <c r="M21" s="33"/>
      <c r="N21" s="33"/>
    </row>
    <row r="22" spans="1:14" ht="16.5">
      <c r="A22" s="1"/>
      <c r="B22" s="35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6.5">
      <c r="A23" s="1"/>
      <c r="B23" s="37" t="s">
        <v>22</v>
      </c>
      <c r="C23" s="38"/>
      <c r="D23" s="38"/>
      <c r="E23" s="39"/>
      <c r="F23" s="38" t="s">
        <v>23</v>
      </c>
      <c r="G23" s="40">
        <f>(SUM(C21:N21)/12)*0.9</f>
        <v>0</v>
      </c>
      <c r="H23" s="41"/>
      <c r="I23" s="41" t="s">
        <v>24</v>
      </c>
      <c r="J23" s="40">
        <f>(SUM(C22:N22)/12)*0.9</f>
        <v>0</v>
      </c>
      <c r="K23" s="42"/>
      <c r="L23" s="42"/>
      <c r="M23" s="42"/>
      <c r="N23" s="42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6.5">
      <c r="A25" s="1"/>
      <c r="B25" s="25" t="s">
        <v>12</v>
      </c>
      <c r="C25" s="51" t="s">
        <v>104</v>
      </c>
      <c r="D25" s="51"/>
      <c r="E25" s="26" t="s">
        <v>14</v>
      </c>
      <c r="F25" s="27"/>
      <c r="G25" s="26" t="s">
        <v>15</v>
      </c>
      <c r="H25" s="27"/>
      <c r="I25" s="28" t="s">
        <v>16</v>
      </c>
      <c r="J25" s="28"/>
      <c r="K25" s="28"/>
      <c r="L25" s="27"/>
      <c r="M25" s="29" t="s">
        <v>17</v>
      </c>
      <c r="N25" s="27"/>
    </row>
    <row r="26" spans="1:14" ht="16.5">
      <c r="A26" s="1"/>
      <c r="B26" s="25" t="s">
        <v>18</v>
      </c>
      <c r="C26" s="26">
        <v>1</v>
      </c>
      <c r="D26" s="26">
        <v>2</v>
      </c>
      <c r="E26" s="26">
        <v>3</v>
      </c>
      <c r="F26" s="26">
        <v>4</v>
      </c>
      <c r="G26" s="26">
        <v>5</v>
      </c>
      <c r="H26" s="26">
        <v>6</v>
      </c>
      <c r="I26" s="26">
        <v>7</v>
      </c>
      <c r="J26" s="26">
        <v>8</v>
      </c>
      <c r="K26" s="29">
        <v>9</v>
      </c>
      <c r="L26" s="29">
        <v>10</v>
      </c>
      <c r="M26" s="29">
        <v>11</v>
      </c>
      <c r="N26" s="29">
        <v>12</v>
      </c>
    </row>
    <row r="27" spans="1:14" ht="16.5">
      <c r="A27" s="1"/>
      <c r="B27" s="30" t="s">
        <v>19</v>
      </c>
      <c r="C27" s="31">
        <v>31</v>
      </c>
      <c r="D27" s="31">
        <v>28</v>
      </c>
      <c r="E27" s="31">
        <v>31</v>
      </c>
      <c r="F27" s="32">
        <v>30</v>
      </c>
      <c r="G27" s="32">
        <v>31</v>
      </c>
      <c r="H27" s="32">
        <v>30</v>
      </c>
      <c r="I27" s="32">
        <v>31</v>
      </c>
      <c r="J27" s="32">
        <v>31</v>
      </c>
      <c r="K27" s="33">
        <v>30</v>
      </c>
      <c r="L27" s="33">
        <v>31</v>
      </c>
      <c r="M27" s="33">
        <v>30</v>
      </c>
      <c r="N27" s="33">
        <v>31</v>
      </c>
    </row>
    <row r="28" spans="1:14" ht="16.5">
      <c r="A28" s="1"/>
      <c r="B28" s="34" t="s">
        <v>20</v>
      </c>
      <c r="C28" s="32"/>
      <c r="D28" s="32"/>
      <c r="E28" s="32"/>
      <c r="F28" s="32"/>
      <c r="G28" s="32"/>
      <c r="H28" s="32"/>
      <c r="I28" s="32"/>
      <c r="J28" s="32"/>
      <c r="K28" s="33"/>
      <c r="L28" s="33"/>
      <c r="M28" s="33"/>
      <c r="N28" s="33"/>
    </row>
    <row r="29" spans="1:14" ht="16.5">
      <c r="A29" s="1"/>
      <c r="B29" s="35" t="s">
        <v>21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16.5">
      <c r="A30" s="1"/>
      <c r="B30" s="37" t="s">
        <v>22</v>
      </c>
      <c r="C30" s="38"/>
      <c r="D30" s="38"/>
      <c r="E30" s="39"/>
      <c r="F30" s="38" t="s">
        <v>23</v>
      </c>
      <c r="G30" s="40">
        <f>(SUM(C28:N28)/12)*0.9</f>
        <v>0</v>
      </c>
      <c r="H30" s="41"/>
      <c r="I30" s="41" t="s">
        <v>24</v>
      </c>
      <c r="J30" s="40">
        <f>(SUM(C29:N29)/12)*0.9</f>
        <v>0</v>
      </c>
      <c r="K30" s="42"/>
      <c r="L30" s="42"/>
      <c r="M30" s="42"/>
      <c r="N30" s="42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6.5">
      <c r="A33" s="1"/>
      <c r="B33" s="25" t="s">
        <v>12</v>
      </c>
      <c r="C33" s="51" t="s">
        <v>104</v>
      </c>
      <c r="D33" s="51"/>
      <c r="E33" s="26" t="s">
        <v>14</v>
      </c>
      <c r="F33" s="27"/>
      <c r="G33" s="26" t="s">
        <v>15</v>
      </c>
      <c r="H33" s="27"/>
      <c r="I33" s="28" t="s">
        <v>16</v>
      </c>
      <c r="J33" s="28"/>
      <c r="K33" s="28"/>
      <c r="L33" s="27"/>
      <c r="M33" s="29" t="s">
        <v>17</v>
      </c>
      <c r="N33" s="27"/>
    </row>
    <row r="34" spans="1:14" ht="16.5">
      <c r="A34" s="1"/>
      <c r="B34" s="25" t="s">
        <v>18</v>
      </c>
      <c r="C34" s="26">
        <v>1</v>
      </c>
      <c r="D34" s="26">
        <v>2</v>
      </c>
      <c r="E34" s="26">
        <v>3</v>
      </c>
      <c r="F34" s="26">
        <v>4</v>
      </c>
      <c r="G34" s="26">
        <v>5</v>
      </c>
      <c r="H34" s="26">
        <v>6</v>
      </c>
      <c r="I34" s="26">
        <v>7</v>
      </c>
      <c r="J34" s="26">
        <v>8</v>
      </c>
      <c r="K34" s="29">
        <v>9</v>
      </c>
      <c r="L34" s="29">
        <v>10</v>
      </c>
      <c r="M34" s="29">
        <v>11</v>
      </c>
      <c r="N34" s="29">
        <v>12</v>
      </c>
    </row>
    <row r="35" spans="1:14" ht="16.5">
      <c r="A35" s="1"/>
      <c r="B35" s="30" t="s">
        <v>19</v>
      </c>
      <c r="C35" s="31">
        <v>31</v>
      </c>
      <c r="D35" s="31">
        <v>28</v>
      </c>
      <c r="E35" s="31">
        <v>31</v>
      </c>
      <c r="F35" s="32">
        <v>30</v>
      </c>
      <c r="G35" s="32">
        <v>31</v>
      </c>
      <c r="H35" s="32">
        <v>30</v>
      </c>
      <c r="I35" s="32">
        <v>31</v>
      </c>
      <c r="J35" s="32">
        <v>31</v>
      </c>
      <c r="K35" s="33">
        <v>30</v>
      </c>
      <c r="L35" s="33">
        <v>31</v>
      </c>
      <c r="M35" s="33">
        <v>30</v>
      </c>
      <c r="N35" s="33">
        <v>31</v>
      </c>
    </row>
    <row r="36" spans="1:14" ht="16.5">
      <c r="A36" s="1"/>
      <c r="B36" s="34" t="s">
        <v>20</v>
      </c>
      <c r="C36" s="32"/>
      <c r="D36" s="32"/>
      <c r="E36" s="32"/>
      <c r="F36" s="32"/>
      <c r="G36" s="32"/>
      <c r="H36" s="32"/>
      <c r="I36" s="32"/>
      <c r="J36" s="32"/>
      <c r="K36" s="33"/>
      <c r="L36" s="33"/>
      <c r="M36" s="33"/>
      <c r="N36" s="33"/>
    </row>
    <row r="37" spans="1:14" ht="16.5">
      <c r="A37" s="1"/>
      <c r="B37" s="35" t="s">
        <v>21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t="16.5">
      <c r="A38" s="1"/>
      <c r="B38" s="37" t="s">
        <v>22</v>
      </c>
      <c r="C38" s="38"/>
      <c r="D38" s="38"/>
      <c r="E38" s="39"/>
      <c r="F38" s="38" t="s">
        <v>23</v>
      </c>
      <c r="G38" s="40">
        <f>(SUM(C36:N36)/12)*0.9</f>
        <v>0</v>
      </c>
      <c r="H38" s="41"/>
      <c r="I38" s="41" t="s">
        <v>24</v>
      </c>
      <c r="J38" s="40">
        <f>(SUM(C37:N37)/12)*0.9</f>
        <v>0</v>
      </c>
      <c r="K38" s="42"/>
      <c r="L38" s="42"/>
      <c r="M38" s="42"/>
      <c r="N38" s="42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6.5">
      <c r="A41" s="1"/>
      <c r="B41" s="25" t="s">
        <v>12</v>
      </c>
      <c r="C41" s="51" t="s">
        <v>105</v>
      </c>
      <c r="D41" s="51"/>
      <c r="E41" s="26" t="s">
        <v>14</v>
      </c>
      <c r="F41" s="27"/>
      <c r="G41" s="26" t="s">
        <v>15</v>
      </c>
      <c r="H41" s="27"/>
      <c r="I41" s="28" t="s">
        <v>16</v>
      </c>
      <c r="J41" s="28"/>
      <c r="K41" s="28"/>
      <c r="L41" s="27"/>
      <c r="M41" s="29" t="s">
        <v>17</v>
      </c>
      <c r="N41" s="27"/>
    </row>
    <row r="42" spans="1:14" ht="16.5">
      <c r="A42" s="1"/>
      <c r="B42" s="25" t="s">
        <v>18</v>
      </c>
      <c r="C42" s="26">
        <v>1</v>
      </c>
      <c r="D42" s="26">
        <v>2</v>
      </c>
      <c r="E42" s="26">
        <v>3</v>
      </c>
      <c r="F42" s="26">
        <v>4</v>
      </c>
      <c r="G42" s="26">
        <v>5</v>
      </c>
      <c r="H42" s="26">
        <v>6</v>
      </c>
      <c r="I42" s="26">
        <v>7</v>
      </c>
      <c r="J42" s="26">
        <v>8</v>
      </c>
      <c r="K42" s="29">
        <v>9</v>
      </c>
      <c r="L42" s="29">
        <v>10</v>
      </c>
      <c r="M42" s="29">
        <v>11</v>
      </c>
      <c r="N42" s="29">
        <v>12</v>
      </c>
    </row>
    <row r="43" spans="1:14" ht="16.5">
      <c r="A43" s="1"/>
      <c r="B43" s="30" t="s">
        <v>19</v>
      </c>
      <c r="C43" s="31">
        <v>31</v>
      </c>
      <c r="D43" s="31">
        <v>28</v>
      </c>
      <c r="E43" s="31">
        <v>31</v>
      </c>
      <c r="F43" s="32">
        <v>30</v>
      </c>
      <c r="G43" s="32">
        <v>31</v>
      </c>
      <c r="H43" s="32">
        <v>30</v>
      </c>
      <c r="I43" s="32">
        <v>31</v>
      </c>
      <c r="J43" s="32">
        <v>31</v>
      </c>
      <c r="K43" s="33">
        <v>30</v>
      </c>
      <c r="L43" s="33">
        <v>31</v>
      </c>
      <c r="M43" s="33">
        <v>30</v>
      </c>
      <c r="N43" s="33">
        <v>31</v>
      </c>
    </row>
    <row r="44" spans="1:14" ht="16.5">
      <c r="A44" s="1"/>
      <c r="B44" s="34" t="s">
        <v>20</v>
      </c>
      <c r="C44" s="32"/>
      <c r="D44" s="32"/>
      <c r="E44" s="32"/>
      <c r="F44" s="32"/>
      <c r="G44" s="32"/>
      <c r="H44" s="32"/>
      <c r="I44" s="32"/>
      <c r="J44" s="32"/>
      <c r="K44" s="33"/>
      <c r="L44" s="33"/>
      <c r="M44" s="33"/>
      <c r="N44" s="33"/>
    </row>
    <row r="45" spans="1:14" ht="16.5">
      <c r="A45" s="1"/>
      <c r="B45" s="35" t="s">
        <v>21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ht="16.5">
      <c r="A46" s="1"/>
      <c r="B46" s="37" t="s">
        <v>22</v>
      </c>
      <c r="C46" s="38"/>
      <c r="D46" s="38"/>
      <c r="E46" s="39"/>
      <c r="F46" s="38" t="s">
        <v>23</v>
      </c>
      <c r="G46" s="40">
        <f>(SUM(C44:N44)/12)*0.9</f>
        <v>0</v>
      </c>
      <c r="H46" s="41"/>
      <c r="I46" s="41" t="s">
        <v>24</v>
      </c>
      <c r="J46" s="40">
        <f>(SUM(C45:N45)/12)*0.9</f>
        <v>0</v>
      </c>
      <c r="K46" s="42"/>
      <c r="L46" s="42"/>
      <c r="M46" s="42"/>
      <c r="N46" s="42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6.5">
      <c r="A49" s="1"/>
      <c r="B49" s="25" t="s">
        <v>12</v>
      </c>
      <c r="C49" s="51" t="s">
        <v>106</v>
      </c>
      <c r="D49" s="51"/>
      <c r="E49" s="26" t="s">
        <v>14</v>
      </c>
      <c r="F49" s="27"/>
      <c r="G49" s="26" t="s">
        <v>15</v>
      </c>
      <c r="H49" s="27"/>
      <c r="I49" s="28" t="s">
        <v>16</v>
      </c>
      <c r="J49" s="28"/>
      <c r="K49" s="28"/>
      <c r="L49" s="27"/>
      <c r="M49" s="29" t="s">
        <v>17</v>
      </c>
      <c r="N49" s="27"/>
    </row>
    <row r="50" spans="1:14" ht="16.5">
      <c r="A50" s="1"/>
      <c r="B50" s="98" t="s">
        <v>18</v>
      </c>
      <c r="C50" s="99">
        <v>1</v>
      </c>
      <c r="D50" s="99">
        <v>2</v>
      </c>
      <c r="E50" s="99">
        <v>3</v>
      </c>
      <c r="F50" s="99">
        <v>4</v>
      </c>
      <c r="G50" s="99">
        <v>5</v>
      </c>
      <c r="H50" s="99">
        <v>6</v>
      </c>
      <c r="I50" s="99">
        <v>7</v>
      </c>
      <c r="J50" s="99">
        <v>8</v>
      </c>
      <c r="K50" s="100">
        <v>9</v>
      </c>
      <c r="L50" s="100">
        <v>10</v>
      </c>
      <c r="M50" s="100">
        <v>11</v>
      </c>
      <c r="N50" s="100">
        <v>12</v>
      </c>
    </row>
    <row r="51" spans="1:14" ht="16.5">
      <c r="A51" s="1"/>
      <c r="B51" s="30" t="s">
        <v>19</v>
      </c>
      <c r="C51" s="101">
        <v>31</v>
      </c>
      <c r="D51" s="101">
        <v>28</v>
      </c>
      <c r="E51" s="101">
        <v>31</v>
      </c>
      <c r="F51" s="99">
        <v>30</v>
      </c>
      <c r="G51" s="99">
        <v>31</v>
      </c>
      <c r="H51" s="99">
        <v>30</v>
      </c>
      <c r="I51" s="99">
        <v>31</v>
      </c>
      <c r="J51" s="99">
        <v>31</v>
      </c>
      <c r="K51" s="100">
        <v>30</v>
      </c>
      <c r="L51" s="100">
        <v>31</v>
      </c>
      <c r="M51" s="100">
        <v>30</v>
      </c>
      <c r="N51" s="100">
        <v>31</v>
      </c>
    </row>
    <row r="52" spans="1:14" ht="16.5">
      <c r="A52" s="1"/>
      <c r="B52" s="98" t="s">
        <v>20</v>
      </c>
      <c r="C52" s="99"/>
      <c r="D52" s="99"/>
      <c r="E52" s="99"/>
      <c r="F52" s="99"/>
      <c r="G52" s="99"/>
      <c r="H52" s="99"/>
      <c r="I52" s="99"/>
      <c r="J52" s="99"/>
      <c r="K52" s="100"/>
      <c r="L52" s="100"/>
      <c r="M52" s="100"/>
      <c r="N52" s="100"/>
    </row>
    <row r="53" spans="1:14" ht="16.5">
      <c r="A53" s="1"/>
      <c r="B53" s="102" t="s">
        <v>21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</row>
    <row r="54" spans="1:14" ht="16.5">
      <c r="A54" s="1"/>
      <c r="B54" s="37" t="s">
        <v>22</v>
      </c>
      <c r="C54" s="38"/>
      <c r="D54" s="38"/>
      <c r="E54" s="39"/>
      <c r="F54" s="38" t="s">
        <v>23</v>
      </c>
      <c r="G54" s="40">
        <f>(SUM(C52:N52)/12)*0.9</f>
        <v>0</v>
      </c>
      <c r="H54" s="41"/>
      <c r="I54" s="41" t="s">
        <v>24</v>
      </c>
      <c r="J54" s="40">
        <f>(SUM(C53:N53)/12)*0.9</f>
        <v>0</v>
      </c>
      <c r="K54" s="42"/>
      <c r="L54" s="42"/>
      <c r="M54" s="42"/>
      <c r="N54" s="42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6.5">
      <c r="A57" s="1"/>
      <c r="B57" s="25" t="s">
        <v>12</v>
      </c>
      <c r="C57" s="51" t="s">
        <v>107</v>
      </c>
      <c r="D57" s="51"/>
      <c r="E57" s="26" t="s">
        <v>14</v>
      </c>
      <c r="F57" s="27"/>
      <c r="G57" s="26" t="s">
        <v>15</v>
      </c>
      <c r="H57" s="27"/>
      <c r="I57" s="28" t="s">
        <v>16</v>
      </c>
      <c r="J57" s="28"/>
      <c r="K57" s="28"/>
      <c r="L57" s="27"/>
      <c r="M57" s="29" t="s">
        <v>17</v>
      </c>
      <c r="N57" s="27"/>
    </row>
    <row r="58" spans="1:14" ht="16.5">
      <c r="A58" s="1"/>
      <c r="B58" s="25" t="s">
        <v>18</v>
      </c>
      <c r="C58" s="26">
        <v>1</v>
      </c>
      <c r="D58" s="26">
        <v>2</v>
      </c>
      <c r="E58" s="26">
        <v>3</v>
      </c>
      <c r="F58" s="26">
        <v>4</v>
      </c>
      <c r="G58" s="26">
        <v>5</v>
      </c>
      <c r="H58" s="26">
        <v>6</v>
      </c>
      <c r="I58" s="26">
        <v>7</v>
      </c>
      <c r="J58" s="26">
        <v>8</v>
      </c>
      <c r="K58" s="29">
        <v>9</v>
      </c>
      <c r="L58" s="29">
        <v>10</v>
      </c>
      <c r="M58" s="29">
        <v>11</v>
      </c>
      <c r="N58" s="29">
        <v>12</v>
      </c>
    </row>
    <row r="59" spans="1:14" ht="16.5">
      <c r="A59" s="1"/>
      <c r="B59" s="30" t="s">
        <v>19</v>
      </c>
      <c r="C59" s="31">
        <v>31</v>
      </c>
      <c r="D59" s="31">
        <v>28</v>
      </c>
      <c r="E59" s="31">
        <v>31</v>
      </c>
      <c r="F59" s="32">
        <v>30</v>
      </c>
      <c r="G59" s="32">
        <v>31</v>
      </c>
      <c r="H59" s="32">
        <v>30</v>
      </c>
      <c r="I59" s="32">
        <v>31</v>
      </c>
      <c r="J59" s="32">
        <v>31</v>
      </c>
      <c r="K59" s="33">
        <v>30</v>
      </c>
      <c r="L59" s="33">
        <v>31</v>
      </c>
      <c r="M59" s="33">
        <v>30</v>
      </c>
      <c r="N59" s="33">
        <v>31</v>
      </c>
    </row>
    <row r="60" spans="1:14" ht="16.5">
      <c r="A60" s="1"/>
      <c r="B60" s="34" t="s">
        <v>20</v>
      </c>
      <c r="C60" s="32"/>
      <c r="D60" s="32"/>
      <c r="E60" s="32"/>
      <c r="F60" s="32"/>
      <c r="G60" s="32"/>
      <c r="H60" s="32"/>
      <c r="I60" s="32"/>
      <c r="J60" s="32"/>
      <c r="K60" s="33"/>
      <c r="L60" s="33"/>
      <c r="M60" s="33"/>
      <c r="N60" s="33"/>
    </row>
    <row r="61" spans="1:14" ht="16.5">
      <c r="A61" s="1"/>
      <c r="B61" s="35" t="s">
        <v>21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 ht="16.5">
      <c r="A62" s="1"/>
      <c r="B62" s="37" t="s">
        <v>22</v>
      </c>
      <c r="C62" s="38"/>
      <c r="D62" s="38"/>
      <c r="E62" s="39"/>
      <c r="F62" s="38" t="s">
        <v>23</v>
      </c>
      <c r="G62" s="40">
        <f>(SUM(C60:N60)/12)*0.9</f>
        <v>0</v>
      </c>
      <c r="H62" s="41"/>
      <c r="I62" s="41" t="s">
        <v>24</v>
      </c>
      <c r="J62" s="40">
        <f>(SUM(C61:N61)/12)*0.9</f>
        <v>0</v>
      </c>
      <c r="K62" s="42"/>
      <c r="L62" s="42"/>
      <c r="M62" s="42"/>
      <c r="N62" s="42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6.5">
      <c r="A65" s="1"/>
      <c r="B65" s="25" t="s">
        <v>12</v>
      </c>
      <c r="C65" s="51" t="s">
        <v>108</v>
      </c>
      <c r="D65" s="51"/>
      <c r="E65" s="26" t="s">
        <v>14</v>
      </c>
      <c r="F65" s="27"/>
      <c r="G65" s="26" t="s">
        <v>15</v>
      </c>
      <c r="H65" s="27"/>
      <c r="I65" s="28" t="s">
        <v>16</v>
      </c>
      <c r="J65" s="28"/>
      <c r="K65" s="28"/>
      <c r="L65" s="27"/>
      <c r="M65" s="29" t="s">
        <v>17</v>
      </c>
      <c r="N65" s="27"/>
    </row>
    <row r="66" spans="1:14" ht="16.5">
      <c r="A66" s="1"/>
      <c r="B66" s="25" t="s">
        <v>18</v>
      </c>
      <c r="C66" s="26">
        <v>1</v>
      </c>
      <c r="D66" s="26">
        <v>2</v>
      </c>
      <c r="E66" s="26">
        <v>3</v>
      </c>
      <c r="F66" s="26">
        <v>4</v>
      </c>
      <c r="G66" s="26">
        <v>5</v>
      </c>
      <c r="H66" s="26">
        <v>6</v>
      </c>
      <c r="I66" s="26">
        <v>7</v>
      </c>
      <c r="J66" s="26">
        <v>8</v>
      </c>
      <c r="K66" s="29">
        <v>9</v>
      </c>
      <c r="L66" s="29">
        <v>10</v>
      </c>
      <c r="M66" s="29">
        <v>11</v>
      </c>
      <c r="N66" s="29">
        <v>12</v>
      </c>
    </row>
    <row r="67" spans="1:14" ht="16.5">
      <c r="A67" s="1"/>
      <c r="B67" s="30" t="s">
        <v>19</v>
      </c>
      <c r="C67" s="31">
        <v>31</v>
      </c>
      <c r="D67" s="31">
        <v>28</v>
      </c>
      <c r="E67" s="31">
        <v>31</v>
      </c>
      <c r="F67" s="32">
        <v>30</v>
      </c>
      <c r="G67" s="32">
        <v>31</v>
      </c>
      <c r="H67" s="32">
        <v>30</v>
      </c>
      <c r="I67" s="32">
        <v>31</v>
      </c>
      <c r="J67" s="32">
        <v>31</v>
      </c>
      <c r="K67" s="33">
        <v>30</v>
      </c>
      <c r="L67" s="33">
        <v>31</v>
      </c>
      <c r="M67" s="33">
        <v>30</v>
      </c>
      <c r="N67" s="33">
        <v>31</v>
      </c>
    </row>
    <row r="68" spans="1:14" ht="16.5">
      <c r="A68" s="1"/>
      <c r="B68" s="34" t="s">
        <v>20</v>
      </c>
      <c r="C68" s="32"/>
      <c r="D68" s="32"/>
      <c r="E68" s="32"/>
      <c r="F68" s="32"/>
      <c r="G68" s="32"/>
      <c r="H68" s="32"/>
      <c r="I68" s="32"/>
      <c r="J68" s="32"/>
      <c r="K68" s="33"/>
      <c r="L68" s="33"/>
      <c r="M68" s="33"/>
      <c r="N68" s="33"/>
    </row>
    <row r="69" spans="1:14" ht="16.5">
      <c r="A69" s="1"/>
      <c r="B69" s="35" t="s">
        <v>21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6.5">
      <c r="A70" s="1"/>
      <c r="B70" s="37" t="s">
        <v>22</v>
      </c>
      <c r="C70" s="38"/>
      <c r="D70" s="38"/>
      <c r="E70" s="39"/>
      <c r="F70" s="38" t="s">
        <v>23</v>
      </c>
      <c r="G70" s="40">
        <f>(SUM(C68:N68)/12)*0.9</f>
        <v>0</v>
      </c>
      <c r="H70" s="41"/>
      <c r="I70" s="41" t="s">
        <v>24</v>
      </c>
      <c r="J70" s="40">
        <f>(SUM(C69:N69)/12)*0.9</f>
        <v>0</v>
      </c>
      <c r="K70" s="42"/>
      <c r="L70" s="42"/>
      <c r="M70" s="42"/>
      <c r="N70" s="42"/>
    </row>
    <row r="71" spans="1:1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6.5">
      <c r="A73" s="1"/>
      <c r="B73" s="25" t="s">
        <v>12</v>
      </c>
      <c r="C73" s="51" t="s">
        <v>109</v>
      </c>
      <c r="D73" s="51"/>
      <c r="E73" s="26" t="s">
        <v>14</v>
      </c>
      <c r="F73" s="27"/>
      <c r="G73" s="26" t="s">
        <v>15</v>
      </c>
      <c r="H73" s="27"/>
      <c r="I73" s="28" t="s">
        <v>16</v>
      </c>
      <c r="J73" s="28"/>
      <c r="K73" s="28"/>
      <c r="L73" s="27"/>
      <c r="M73" s="29" t="s">
        <v>17</v>
      </c>
      <c r="N73" s="27"/>
    </row>
    <row r="74" spans="1:14" ht="16.5">
      <c r="A74" s="1"/>
      <c r="B74" s="25" t="s">
        <v>18</v>
      </c>
      <c r="C74" s="26">
        <v>1</v>
      </c>
      <c r="D74" s="26">
        <v>2</v>
      </c>
      <c r="E74" s="26">
        <v>3</v>
      </c>
      <c r="F74" s="26">
        <v>4</v>
      </c>
      <c r="G74" s="26">
        <v>5</v>
      </c>
      <c r="H74" s="26">
        <v>6</v>
      </c>
      <c r="I74" s="26">
        <v>7</v>
      </c>
      <c r="J74" s="26">
        <v>8</v>
      </c>
      <c r="K74" s="29">
        <v>9</v>
      </c>
      <c r="L74" s="29">
        <v>10</v>
      </c>
      <c r="M74" s="29">
        <v>11</v>
      </c>
      <c r="N74" s="29">
        <v>12</v>
      </c>
    </row>
    <row r="75" spans="1:14" ht="16.5">
      <c r="A75" s="1"/>
      <c r="B75" s="30" t="s">
        <v>19</v>
      </c>
      <c r="C75" s="31">
        <v>31</v>
      </c>
      <c r="D75" s="31">
        <v>28</v>
      </c>
      <c r="E75" s="31">
        <v>31</v>
      </c>
      <c r="F75" s="32">
        <v>30</v>
      </c>
      <c r="G75" s="32">
        <v>31</v>
      </c>
      <c r="H75" s="32">
        <v>30</v>
      </c>
      <c r="I75" s="32">
        <v>31</v>
      </c>
      <c r="J75" s="32">
        <v>31</v>
      </c>
      <c r="K75" s="33">
        <v>30</v>
      </c>
      <c r="L75" s="33">
        <v>31</v>
      </c>
      <c r="M75" s="33">
        <v>30</v>
      </c>
      <c r="N75" s="33">
        <v>31</v>
      </c>
    </row>
    <row r="76" spans="1:14" ht="16.5">
      <c r="A76" s="1"/>
      <c r="B76" s="34" t="s">
        <v>20</v>
      </c>
      <c r="C76" s="32"/>
      <c r="D76" s="32"/>
      <c r="E76" s="32"/>
      <c r="F76" s="32"/>
      <c r="G76" s="32"/>
      <c r="H76" s="32"/>
      <c r="I76" s="32"/>
      <c r="J76" s="32"/>
      <c r="K76" s="33"/>
      <c r="L76" s="33"/>
      <c r="M76" s="33"/>
      <c r="N76" s="33"/>
    </row>
    <row r="77" spans="1:14" ht="16.5">
      <c r="A77" s="1"/>
      <c r="B77" s="35" t="s">
        <v>21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ht="16.5">
      <c r="A78" s="1"/>
      <c r="B78" s="37" t="s">
        <v>22</v>
      </c>
      <c r="C78" s="38"/>
      <c r="D78" s="38"/>
      <c r="E78" s="39"/>
      <c r="F78" s="38" t="s">
        <v>23</v>
      </c>
      <c r="G78" s="40">
        <f>(SUM(C76:N76)/12)*0.9</f>
        <v>0</v>
      </c>
      <c r="H78" s="41"/>
      <c r="I78" s="41" t="s">
        <v>24</v>
      </c>
      <c r="J78" s="40">
        <f>(SUM(C77:N77)/12)*0.9</f>
        <v>0</v>
      </c>
      <c r="K78" s="42"/>
      <c r="L78" s="42"/>
      <c r="M78" s="42"/>
      <c r="N78" s="42"/>
    </row>
    <row r="79" spans="1:1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pageMargins left="0.7" right="0.7" top="0.75" bottom="0.75" header="0.3" footer="0.3"/>
  <pageSetup paperSize="9" scale="58" orientation="portrait" horizontalDpi="0" verticalDpi="0" r:id="rId1"/>
  <rowBreaks count="1" manualBreakCount="1">
    <brk id="8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  <vt:lpstr>Foglio10!Area_stampa</vt:lpstr>
      <vt:lpstr>Foglio11!Area_stampa</vt:lpstr>
      <vt:lpstr>Foglio2!Area_stampa</vt:lpstr>
      <vt:lpstr>Foglio3!Area_stampa</vt:lpstr>
      <vt:lpstr>Foglio4!Area_stampa</vt:lpstr>
      <vt:lpstr>Foglio5!Area_stampa</vt:lpstr>
      <vt:lpstr>Foglio6!Area_stampa</vt:lpstr>
      <vt:lpstr>Foglio7!Area_stampa</vt:lpstr>
      <vt:lpstr>Foglio8!Area_stampa</vt:lpstr>
      <vt:lpstr>Foglio9!Area_stampa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2024-09-29T05:32:28Z</dcterms:created>
  <dcterms:modified xsi:type="dcterms:W3CDTF">2024-11-25T15:04:10Z</dcterms:modified>
</cp:coreProperties>
</file>