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85" yWindow="-180" windowWidth="20220" windowHeight="9945"/>
  </bookViews>
  <sheets>
    <sheet name="Foglio1" sheetId="5" r:id="rId1"/>
    <sheet name="Foglio2" sheetId="6" r:id="rId2"/>
    <sheet name="Foglio3" sheetId="7" r:id="rId3"/>
  </sheets>
  <definedNames>
    <definedName name="_xlnm.Print_Area" localSheetId="0">Foglio1!$A$1:$Z$58</definedName>
    <definedName name="_xlnm.Print_Area" localSheetId="1">Foglio2!$A$1:$M$39</definedName>
    <definedName name="_xlnm.Print_Area" localSheetId="2">Foglio3!$A$1:$M$39</definedName>
  </definedNames>
  <calcPr calcId="125725"/>
</workbook>
</file>

<file path=xl/calcChain.xml><?xml version="1.0" encoding="utf-8"?>
<calcChain xmlns="http://schemas.openxmlformats.org/spreadsheetml/2006/main">
  <c r="L16" i="5"/>
  <c r="P16" s="1"/>
  <c r="L17"/>
  <c r="L18"/>
  <c r="L19"/>
  <c r="P19" s="1"/>
  <c r="L20"/>
  <c r="P20" s="1"/>
  <c r="L21"/>
  <c r="L22"/>
  <c r="L23"/>
  <c r="P23" s="1"/>
  <c r="L24"/>
  <c r="P24" s="1"/>
  <c r="L25"/>
  <c r="L15"/>
  <c r="L32"/>
  <c r="L33"/>
  <c r="P33" s="1"/>
  <c r="L34"/>
  <c r="L35"/>
  <c r="L36"/>
  <c r="L37"/>
  <c r="P37" s="1"/>
  <c r="L38"/>
  <c r="L39"/>
  <c r="L40"/>
  <c r="L41"/>
  <c r="P41" s="1"/>
  <c r="L31"/>
  <c r="P39"/>
  <c r="P38"/>
  <c r="P36"/>
  <c r="P35"/>
  <c r="P34"/>
  <c r="P32"/>
  <c r="P17"/>
  <c r="P18"/>
  <c r="P21"/>
  <c r="P22"/>
  <c r="P25"/>
  <c r="K47"/>
  <c r="K49"/>
  <c r="K42"/>
  <c r="M32"/>
  <c r="M33"/>
  <c r="M34"/>
  <c r="M35"/>
  <c r="M36"/>
  <c r="M37"/>
  <c r="M38"/>
  <c r="M39"/>
  <c r="M40"/>
  <c r="M41"/>
  <c r="K26"/>
  <c r="M21"/>
  <c r="M22"/>
  <c r="M25"/>
  <c r="M16"/>
  <c r="M17"/>
  <c r="M18"/>
  <c r="M19"/>
  <c r="M15"/>
  <c r="E26"/>
  <c r="M23" l="1"/>
  <c r="M24"/>
  <c r="M20"/>
  <c r="L26"/>
  <c r="P15"/>
  <c r="P40"/>
  <c r="P31"/>
  <c r="M31"/>
  <c r="L42"/>
  <c r="F46"/>
  <c r="K50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25"/>
  <c r="F15"/>
  <c r="G15" s="1"/>
  <c r="E42"/>
  <c r="G31" l="1"/>
  <c r="F42"/>
  <c r="F26"/>
</calcChain>
</file>

<file path=xl/sharedStrings.xml><?xml version="1.0" encoding="utf-8"?>
<sst xmlns="http://schemas.openxmlformats.org/spreadsheetml/2006/main" count="100" uniqueCount="56">
  <si>
    <t>m2</t>
  </si>
  <si>
    <t>m3</t>
  </si>
  <si>
    <t>Wh/m3</t>
  </si>
  <si>
    <t xml:space="preserve">Wh </t>
  </si>
  <si>
    <t>20x2</t>
  </si>
  <si>
    <t>F.c.</t>
  </si>
  <si>
    <t xml:space="preserve"> </t>
  </si>
  <si>
    <t>Soggiorno</t>
  </si>
  <si>
    <t>Cucina pranzo</t>
  </si>
  <si>
    <t>Zona cottura</t>
  </si>
  <si>
    <t>Servizi</t>
  </si>
  <si>
    <t>Arredi</t>
  </si>
  <si>
    <t>Camera 1</t>
  </si>
  <si>
    <t>Camera 2</t>
  </si>
  <si>
    <t>Bagno</t>
  </si>
  <si>
    <t>Camera 3</t>
  </si>
  <si>
    <t>Camera 4</t>
  </si>
  <si>
    <t>Classe energetica</t>
  </si>
  <si>
    <t>C.E.</t>
  </si>
  <si>
    <t>Dispers. Termica</t>
  </si>
  <si>
    <t>Altezza ambienti</t>
  </si>
  <si>
    <t>m</t>
  </si>
  <si>
    <t>Di</t>
  </si>
  <si>
    <t>16x2</t>
  </si>
  <si>
    <t>Ar.b.</t>
  </si>
  <si>
    <t>mod.</t>
  </si>
  <si>
    <t>erog.Wh</t>
  </si>
  <si>
    <t>tipo</t>
  </si>
  <si>
    <t>Q=L/h</t>
  </si>
  <si>
    <t>D</t>
  </si>
  <si>
    <t>Piano</t>
  </si>
  <si>
    <t>CLIVET</t>
  </si>
  <si>
    <t>Potenza richiesta</t>
  </si>
  <si>
    <t>kW</t>
  </si>
  <si>
    <t>Modello</t>
  </si>
  <si>
    <t>6.1</t>
  </si>
  <si>
    <t>Contenuto acqua impianto richiesto</t>
  </si>
  <si>
    <t>L</t>
  </si>
  <si>
    <t>n°</t>
  </si>
  <si>
    <t>Contenuto effettivo impianto</t>
  </si>
  <si>
    <t>Fan-coil installati</t>
  </si>
  <si>
    <t>Bollitore inerziale</t>
  </si>
  <si>
    <t>CORDIVARI</t>
  </si>
  <si>
    <t>POMPA DI CALORE</t>
  </si>
  <si>
    <t>SCHEDA DI CALCOLO PREVENTIVAZIONE</t>
  </si>
  <si>
    <t>nel sistema con P.C. distribuzione fan-coil nel residenziale</t>
  </si>
  <si>
    <t>L/1'</t>
  </si>
  <si>
    <t>005.0</t>
  </si>
  <si>
    <t>003.0</t>
  </si>
  <si>
    <t>Produttore   FAN-COIL  P.C.</t>
  </si>
  <si>
    <t>giorno</t>
  </si>
  <si>
    <t xml:space="preserve">Zona </t>
  </si>
  <si>
    <t>notte</t>
  </si>
  <si>
    <t>IMPIANTO DI RISCALDAMENTO / RAFFRESCAMENTO</t>
  </si>
  <si>
    <t>Faq.2332.2</t>
  </si>
  <si>
    <t>Serbatoio inerziale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</si>
</sst>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6"/>
      <name val="Arial"/>
      <family val="2"/>
    </font>
    <font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6"/>
      <name val="Arial Narrow"/>
      <family val="2"/>
    </font>
    <font>
      <sz val="20"/>
      <color theme="1"/>
      <name val="Arial"/>
      <family val="2"/>
    </font>
    <font>
      <sz val="26"/>
      <name val="Arial"/>
      <family val="2"/>
    </font>
    <font>
      <b/>
      <sz val="24"/>
      <color theme="1"/>
      <name val="Calibri"/>
      <family val="2"/>
      <scheme val="minor"/>
    </font>
    <font>
      <b/>
      <sz val="24"/>
      <color theme="1"/>
      <name val="Arial Black"/>
      <family val="2"/>
    </font>
    <font>
      <b/>
      <sz val="36"/>
      <color rgb="FF0070C0"/>
      <name val="Arial Narrow"/>
      <family val="2"/>
    </font>
    <font>
      <b/>
      <sz val="36"/>
      <color rgb="FFC00000"/>
      <name val="Arial Black"/>
      <family val="2"/>
    </font>
    <font>
      <b/>
      <sz val="28"/>
      <color theme="0"/>
      <name val="Calibri"/>
      <family val="2"/>
      <scheme val="minor"/>
    </font>
    <font>
      <b/>
      <sz val="24"/>
      <name val="Arial"/>
      <family val="2"/>
    </font>
    <font>
      <b/>
      <sz val="36"/>
      <color theme="1"/>
      <name val="Calibri"/>
      <family val="2"/>
      <scheme val="minor"/>
    </font>
    <font>
      <b/>
      <sz val="36"/>
      <color theme="1"/>
      <name val="Arial Narrow"/>
      <family val="2"/>
    </font>
    <font>
      <sz val="24"/>
      <color theme="1"/>
      <name val="Arial Narrow"/>
      <family val="2"/>
    </font>
    <font>
      <b/>
      <sz val="24"/>
      <name val="Arial Narrow"/>
      <family val="2"/>
    </font>
    <font>
      <b/>
      <sz val="24"/>
      <color theme="1"/>
      <name val="Arial Narrow"/>
      <family val="2"/>
    </font>
    <font>
      <b/>
      <sz val="20"/>
      <color theme="1"/>
      <name val="Arial Narrow"/>
      <family val="2"/>
    </font>
    <font>
      <b/>
      <sz val="26"/>
      <color theme="1"/>
      <name val="Arial Narrow"/>
      <family val="2"/>
    </font>
    <font>
      <b/>
      <sz val="28"/>
      <name val="Calibri"/>
      <family val="2"/>
      <scheme val="minor"/>
    </font>
    <font>
      <sz val="24"/>
      <color theme="1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Arial"/>
      <family val="2"/>
    </font>
    <font>
      <sz val="24"/>
      <name val="Arial Narrow"/>
      <family val="2"/>
    </font>
    <font>
      <sz val="26"/>
      <color theme="1"/>
      <name val="Arial"/>
      <family val="2"/>
    </font>
    <font>
      <sz val="24"/>
      <name val="Arial"/>
      <family val="2"/>
    </font>
    <font>
      <sz val="26"/>
      <name val="Arial Narrow"/>
      <family val="2"/>
    </font>
    <font>
      <b/>
      <sz val="24"/>
      <color rgb="FF0070C0"/>
      <name val="Arial Narrow"/>
      <family val="2"/>
    </font>
    <font>
      <b/>
      <sz val="36"/>
      <color rgb="FF0070C0"/>
      <name val="Arial Black"/>
      <family val="2"/>
    </font>
    <font>
      <b/>
      <i/>
      <sz val="26"/>
      <name val="Arial"/>
      <family val="2"/>
    </font>
    <font>
      <sz val="26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0" fillId="0" borderId="0" xfId="0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Border="1" applyProtection="1"/>
    <xf numFmtId="49" fontId="9" fillId="0" borderId="0" xfId="0" applyNumberFormat="1" applyFont="1" applyFill="1" applyBorder="1" applyAlignment="1" applyProtection="1"/>
    <xf numFmtId="0" fontId="3" fillId="0" borderId="0" xfId="0" applyFont="1" applyBorder="1" applyAlignment="1" applyProtection="1">
      <alignment horizontal="left" vertical="center"/>
      <protection locked="0" hidden="1"/>
    </xf>
    <xf numFmtId="0" fontId="4" fillId="0" borderId="0" xfId="0" applyFont="1" applyBorder="1" applyAlignment="1" applyProtection="1">
      <alignment vertical="center"/>
      <protection locked="0" hidden="1"/>
    </xf>
    <xf numFmtId="0" fontId="3" fillId="0" borderId="0" xfId="0" applyFont="1" applyAlignment="1" applyProtection="1">
      <alignment horizontal="left" vertical="center"/>
      <protection locked="0" hidden="1"/>
    </xf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164" fontId="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  <protection locked="0" hidden="1"/>
    </xf>
    <xf numFmtId="0" fontId="2" fillId="0" borderId="0" xfId="0" applyFont="1" applyFill="1" applyBorder="1" applyAlignment="1" applyProtection="1">
      <alignment horizontal="left" vertical="center"/>
      <protection locked="0" hidden="1"/>
    </xf>
    <xf numFmtId="0" fontId="3" fillId="0" borderId="0" xfId="0" applyFont="1" applyFill="1" applyBorder="1" applyAlignment="1" applyProtection="1">
      <alignment vertical="center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Border="1" applyAlignment="1" applyProtection="1">
      <alignment horizontal="left" vertical="center"/>
      <protection locked="0" hidden="1"/>
    </xf>
    <xf numFmtId="0" fontId="17" fillId="2" borderId="0" xfId="0" applyFont="1" applyFill="1" applyBorder="1" applyAlignment="1" applyProtection="1">
      <alignment horizontal="left" vertical="center"/>
      <protection locked="0" hidden="1"/>
    </xf>
    <xf numFmtId="0" fontId="19" fillId="2" borderId="15" xfId="0" applyFont="1" applyFill="1" applyBorder="1" applyAlignment="1" applyProtection="1">
      <alignment horizontal="left" vertical="center"/>
      <protection locked="0" hidden="1"/>
    </xf>
    <xf numFmtId="0" fontId="17" fillId="2" borderId="8" xfId="0" applyFont="1" applyFill="1" applyBorder="1" applyAlignment="1" applyProtection="1">
      <alignment horizontal="left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Protection="1"/>
    <xf numFmtId="0" fontId="19" fillId="0" borderId="0" xfId="0" applyFont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 hidden="1"/>
    </xf>
    <xf numFmtId="0" fontId="19" fillId="2" borderId="2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</xf>
    <xf numFmtId="0" fontId="19" fillId="2" borderId="14" xfId="0" applyFont="1" applyFill="1" applyBorder="1" applyAlignment="1" applyProtection="1">
      <alignment horizontal="left" vertical="center"/>
      <protection locked="0" hidden="1"/>
    </xf>
    <xf numFmtId="0" fontId="19" fillId="2" borderId="0" xfId="0" applyFont="1" applyFill="1" applyBorder="1" applyAlignment="1" applyProtection="1">
      <alignment horizontal="left" vertical="center"/>
      <protection locked="0" hidden="1"/>
    </xf>
    <xf numFmtId="49" fontId="23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 hidden="1"/>
    </xf>
    <xf numFmtId="0" fontId="25" fillId="2" borderId="12" xfId="0" applyFont="1" applyFill="1" applyBorder="1" applyAlignment="1" applyProtection="1">
      <alignment vertical="center"/>
      <protection locked="0" hidden="1"/>
    </xf>
    <xf numFmtId="0" fontId="25" fillId="2" borderId="13" xfId="0" applyFont="1" applyFill="1" applyBorder="1" applyAlignment="1" applyProtection="1">
      <alignment vertical="center"/>
      <protection locked="0" hidden="1"/>
    </xf>
    <xf numFmtId="0" fontId="25" fillId="2" borderId="0" xfId="0" applyFont="1" applyFill="1" applyBorder="1" applyAlignment="1" applyProtection="1">
      <alignment vertical="center"/>
      <protection locked="0" hidden="1"/>
    </xf>
    <xf numFmtId="0" fontId="25" fillId="2" borderId="9" xfId="0" applyFont="1" applyFill="1" applyBorder="1" applyAlignment="1" applyProtection="1">
      <alignment vertical="center"/>
      <protection locked="0" hidden="1"/>
    </xf>
    <xf numFmtId="0" fontId="26" fillId="0" borderId="0" xfId="0" applyFont="1" applyBorder="1" applyAlignment="1" applyProtection="1">
      <alignment horizontal="left" vertical="center"/>
      <protection hidden="1"/>
    </xf>
    <xf numFmtId="0" fontId="26" fillId="0" borderId="0" xfId="0" applyFont="1" applyProtection="1"/>
    <xf numFmtId="0" fontId="27" fillId="0" borderId="6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26" fillId="2" borderId="2" xfId="0" applyFont="1" applyFill="1" applyBorder="1" applyAlignment="1" applyProtection="1">
      <alignment horizontal="center" vertical="center"/>
      <protection locked="0" hidden="1"/>
    </xf>
    <xf numFmtId="0" fontId="17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7" xfId="0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Fill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center" vertical="center"/>
      <protection locked="0" hidden="1"/>
    </xf>
    <xf numFmtId="0" fontId="26" fillId="0" borderId="3" xfId="0" applyFont="1" applyFill="1" applyBorder="1" applyAlignment="1" applyProtection="1">
      <alignment horizontal="center" vertical="center"/>
      <protection locked="0" hidden="1"/>
    </xf>
    <xf numFmtId="0" fontId="17" fillId="0" borderId="3" xfId="0" applyFont="1" applyFill="1" applyBorder="1" applyAlignment="1" applyProtection="1">
      <alignment horizontal="center" vertical="center"/>
    </xf>
    <xf numFmtId="16" fontId="26" fillId="2" borderId="2" xfId="0" applyNumberFormat="1" applyFont="1" applyFill="1" applyBorder="1" applyAlignment="1" applyProtection="1">
      <alignment horizontal="center" vertical="center"/>
      <protection locked="0" hidden="1"/>
    </xf>
    <xf numFmtId="0" fontId="28" fillId="2" borderId="7" xfId="0" applyFont="1" applyFill="1" applyBorder="1" applyAlignment="1" applyProtection="1">
      <alignment horizontal="center" vertical="center"/>
      <protection locked="0" hidden="1"/>
    </xf>
    <xf numFmtId="164" fontId="28" fillId="2" borderId="7" xfId="0" applyNumberFormat="1" applyFont="1" applyFill="1" applyBorder="1" applyAlignment="1" applyProtection="1">
      <alignment horizontal="center" vertical="center"/>
      <protection locked="0" hidden="1"/>
    </xf>
    <xf numFmtId="164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17" fillId="2" borderId="16" xfId="0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 hidden="1"/>
    </xf>
    <xf numFmtId="0" fontId="19" fillId="2" borderId="12" xfId="0" applyFont="1" applyFill="1" applyBorder="1" applyAlignment="1" applyProtection="1">
      <alignment horizontal="left" vertical="center"/>
      <protection locked="0" hidden="1"/>
    </xf>
    <xf numFmtId="0" fontId="19" fillId="2" borderId="0" xfId="0" applyFont="1" applyFill="1" applyBorder="1" applyAlignment="1" applyProtection="1">
      <alignment vertical="center"/>
      <protection locked="0" hidden="1"/>
    </xf>
    <xf numFmtId="0" fontId="17" fillId="2" borderId="0" xfId="0" applyFont="1" applyFill="1" applyBorder="1" applyProtection="1">
      <protection locked="0"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164" fontId="19" fillId="2" borderId="14" xfId="0" applyNumberFormat="1" applyFont="1" applyFill="1" applyBorder="1" applyAlignment="1" applyProtection="1">
      <alignment horizontal="center" vertical="center"/>
      <protection locked="0" hidden="1"/>
    </xf>
    <xf numFmtId="164" fontId="19" fillId="2" borderId="17" xfId="0" applyNumberFormat="1" applyFont="1" applyFill="1" applyBorder="1" applyAlignment="1" applyProtection="1">
      <alignment horizontal="center" vertical="center"/>
      <protection locked="0" hidden="1"/>
    </xf>
    <xf numFmtId="164" fontId="19" fillId="2" borderId="18" xfId="0" applyNumberFormat="1" applyFont="1" applyFill="1" applyBorder="1" applyAlignment="1" applyProtection="1">
      <alignment horizontal="center" vertical="center"/>
      <protection locked="0" hidden="1"/>
    </xf>
    <xf numFmtId="164" fontId="17" fillId="4" borderId="20" xfId="0" applyNumberFormat="1" applyFont="1" applyFill="1" applyBorder="1" applyAlignment="1" applyProtection="1">
      <alignment horizontal="center" vertical="center"/>
      <protection hidden="1"/>
    </xf>
    <xf numFmtId="164" fontId="17" fillId="4" borderId="21" xfId="0" applyNumberFormat="1" applyFont="1" applyFill="1" applyBorder="1" applyAlignment="1" applyProtection="1">
      <alignment horizontal="center" vertical="center"/>
      <protection hidden="1"/>
    </xf>
    <xf numFmtId="164" fontId="26" fillId="4" borderId="16" xfId="0" applyNumberFormat="1" applyFont="1" applyFill="1" applyBorder="1" applyAlignment="1" applyProtection="1">
      <alignment horizontal="center" vertical="center"/>
      <protection hidden="1"/>
    </xf>
    <xf numFmtId="164" fontId="26" fillId="4" borderId="2" xfId="0" applyNumberFormat="1" applyFont="1" applyFill="1" applyBorder="1" applyAlignment="1" applyProtection="1">
      <alignment horizontal="center" vertical="center"/>
      <protection hidden="1"/>
    </xf>
    <xf numFmtId="164" fontId="26" fillId="4" borderId="7" xfId="0" applyNumberFormat="1" applyFont="1" applyFill="1" applyBorder="1" applyAlignment="1" applyProtection="1">
      <alignment horizontal="center" vertical="center"/>
      <protection hidden="1"/>
    </xf>
    <xf numFmtId="0" fontId="19" fillId="2" borderId="16" xfId="0" applyFont="1" applyFill="1" applyBorder="1" applyAlignment="1" applyProtection="1">
      <alignment horizontal="center" vertical="center"/>
      <protection locked="0" hidden="1"/>
    </xf>
    <xf numFmtId="0" fontId="19" fillId="2" borderId="7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Fill="1" applyBorder="1" applyAlignment="1" applyProtection="1">
      <alignment vertical="center"/>
    </xf>
    <xf numFmtId="0" fontId="26" fillId="0" borderId="8" xfId="0" applyFont="1" applyBorder="1" applyAlignment="1" applyProtection="1">
      <alignment horizontal="left" vertical="center"/>
      <protection hidden="1"/>
    </xf>
    <xf numFmtId="0" fontId="26" fillId="0" borderId="12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8" xfId="0" applyFont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 hidden="1"/>
    </xf>
    <xf numFmtId="0" fontId="19" fillId="2" borderId="1" xfId="0" applyFont="1" applyFill="1" applyBorder="1" applyAlignment="1" applyProtection="1">
      <alignment horizontal="center" vertical="center"/>
      <protection locked="0"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30" fillId="0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Fill="1" applyBorder="1" applyAlignment="1" applyProtection="1">
      <alignment vertical="center"/>
      <protection locked="0" hidden="1"/>
    </xf>
    <xf numFmtId="0" fontId="19" fillId="0" borderId="0" xfId="0" applyFont="1" applyFill="1" applyBorder="1" applyAlignment="1" applyProtection="1">
      <alignment horizontal="left" vertical="center"/>
      <protection locked="0" hidden="1"/>
    </xf>
    <xf numFmtId="164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164" fontId="19" fillId="0" borderId="0" xfId="0" applyNumberFormat="1" applyFont="1" applyFill="1" applyBorder="1" applyAlignment="1" applyProtection="1">
      <alignment horizontal="center" vertical="center"/>
      <protection hidden="1"/>
    </xf>
    <xf numFmtId="164" fontId="18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Fill="1" applyBorder="1" applyProtection="1">
      <protection locked="0" hidden="1"/>
    </xf>
    <xf numFmtId="0" fontId="19" fillId="0" borderId="0" xfId="0" applyFont="1" applyFill="1" applyBorder="1" applyAlignment="1" applyProtection="1">
      <alignment horizontal="left" vertical="center"/>
      <protection hidden="1"/>
    </xf>
    <xf numFmtId="164" fontId="19" fillId="0" borderId="0" xfId="0" applyNumberFormat="1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vertical="center"/>
      <protection locked="0" hidden="1"/>
    </xf>
    <xf numFmtId="2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left" vertical="center"/>
      <protection hidden="1"/>
    </xf>
    <xf numFmtId="164" fontId="19" fillId="0" borderId="0" xfId="0" applyNumberFormat="1" applyFont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vertical="center"/>
      <protection locked="0" hidden="1"/>
    </xf>
    <xf numFmtId="0" fontId="17" fillId="0" borderId="0" xfId="0" applyFont="1" applyFill="1" applyBorder="1" applyAlignment="1" applyProtection="1">
      <alignment horizontal="left" vertical="center"/>
      <protection locked="0" hidden="1"/>
    </xf>
    <xf numFmtId="164" fontId="26" fillId="0" borderId="0" xfId="0" applyNumberFormat="1" applyFont="1" applyFill="1" applyBorder="1" applyAlignment="1" applyProtection="1">
      <alignment vertical="center"/>
      <protection hidden="1"/>
    </xf>
    <xf numFmtId="164" fontId="1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Fill="1" applyBorder="1" applyAlignment="1" applyProtection="1">
      <alignment horizontal="center" vertical="center"/>
      <protection locked="0" hidden="1"/>
    </xf>
    <xf numFmtId="164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164" fontId="26" fillId="0" borderId="0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164" fontId="17" fillId="0" borderId="0" xfId="0" applyNumberFormat="1" applyFont="1" applyFill="1" applyBorder="1" applyAlignment="1" applyProtection="1">
      <alignment horizontal="left" vertical="center"/>
      <protection hidden="1"/>
    </xf>
    <xf numFmtId="0" fontId="17" fillId="0" borderId="11" xfId="0" applyFont="1" applyFill="1" applyBorder="1" applyAlignment="1" applyProtection="1">
      <alignment horizontal="left" vertical="center"/>
      <protection locked="0" hidden="1"/>
    </xf>
    <xf numFmtId="0" fontId="17" fillId="0" borderId="12" xfId="0" applyFont="1" applyFill="1" applyBorder="1" applyAlignment="1" applyProtection="1">
      <alignment horizontal="left" vertical="center"/>
      <protection locked="0" hidden="1"/>
    </xf>
    <xf numFmtId="164" fontId="17" fillId="0" borderId="12" xfId="0" applyNumberFormat="1" applyFont="1" applyFill="1" applyBorder="1" applyAlignment="1" applyProtection="1">
      <alignment horizontal="center" vertical="center"/>
      <protection locked="0" hidden="1"/>
    </xf>
    <xf numFmtId="164" fontId="17" fillId="0" borderId="12" xfId="0" applyNumberFormat="1" applyFont="1" applyFill="1" applyBorder="1" applyAlignment="1" applyProtection="1">
      <alignment horizontal="center" vertical="center"/>
      <protection hidden="1"/>
    </xf>
    <xf numFmtId="0" fontId="26" fillId="0" borderId="12" xfId="0" applyFont="1" applyFill="1" applyBorder="1" applyAlignment="1" applyProtection="1">
      <alignment horizontal="center" vertical="center"/>
      <protection hidden="1"/>
    </xf>
    <xf numFmtId="0" fontId="17" fillId="0" borderId="14" xfId="0" applyFont="1" applyFill="1" applyBorder="1" applyAlignment="1" applyProtection="1">
      <alignment horizontal="left" vertical="center"/>
      <protection locked="0" hidden="1"/>
    </xf>
    <xf numFmtId="0" fontId="17" fillId="0" borderId="14" xfId="0" applyFont="1" applyFill="1" applyBorder="1" applyProtection="1">
      <protection locked="0" hidden="1"/>
    </xf>
    <xf numFmtId="0" fontId="17" fillId="0" borderId="15" xfId="0" applyFont="1" applyFill="1" applyBorder="1" applyAlignment="1" applyProtection="1">
      <alignment horizontal="left" vertical="center"/>
      <protection locked="0" hidden="1"/>
    </xf>
    <xf numFmtId="0" fontId="17" fillId="0" borderId="8" xfId="0" applyFont="1" applyFill="1" applyBorder="1" applyAlignment="1" applyProtection="1">
      <alignment horizontal="left" vertical="center"/>
      <protection locked="0" hidden="1"/>
    </xf>
    <xf numFmtId="0" fontId="26" fillId="0" borderId="8" xfId="0" applyFont="1" applyFill="1" applyBorder="1" applyAlignment="1" applyProtection="1">
      <alignment horizontal="center" vertical="center"/>
      <protection hidden="1"/>
    </xf>
    <xf numFmtId="164" fontId="26" fillId="0" borderId="8" xfId="0" applyNumberFormat="1" applyFont="1" applyFill="1" applyBorder="1" applyAlignment="1" applyProtection="1">
      <alignment horizontal="center" vertical="center"/>
      <protection hidden="1"/>
    </xf>
    <xf numFmtId="0" fontId="26" fillId="2" borderId="1" xfId="0" applyFont="1" applyFill="1" applyBorder="1" applyAlignment="1" applyProtection="1">
      <alignment horizontal="center" vertical="center"/>
      <protection locked="0" hidden="1"/>
    </xf>
    <xf numFmtId="0" fontId="26" fillId="0" borderId="11" xfId="0" applyFont="1" applyFill="1" applyBorder="1" applyAlignment="1" applyProtection="1">
      <alignment horizontal="center" vertical="center"/>
      <protection hidden="1"/>
    </xf>
    <xf numFmtId="0" fontId="26" fillId="0" borderId="14" xfId="0" applyFont="1" applyFill="1" applyBorder="1" applyAlignment="1" applyProtection="1">
      <alignment horizontal="center" vertical="center"/>
      <protection hidden="1"/>
    </xf>
    <xf numFmtId="0" fontId="26" fillId="0" borderId="15" xfId="0" applyFont="1" applyFill="1" applyBorder="1" applyAlignment="1" applyProtection="1">
      <alignment horizontal="center" vertical="center"/>
      <protection hidden="1"/>
    </xf>
    <xf numFmtId="164" fontId="26" fillId="2" borderId="16" xfId="0" applyNumberFormat="1" applyFont="1" applyFill="1" applyBorder="1" applyAlignment="1" applyProtection="1">
      <alignment horizontal="center" vertical="center"/>
      <protection locked="0" hidden="1"/>
    </xf>
    <xf numFmtId="164" fontId="17" fillId="4" borderId="14" xfId="0" applyNumberFormat="1" applyFont="1" applyFill="1" applyBorder="1" applyAlignment="1" applyProtection="1">
      <alignment horizontal="center" vertical="center"/>
      <protection hidden="1"/>
    </xf>
    <xf numFmtId="164" fontId="17" fillId="4" borderId="15" xfId="0" applyNumberFormat="1" applyFont="1" applyFill="1" applyBorder="1" applyAlignment="1" applyProtection="1">
      <alignment horizontal="center" vertical="center"/>
      <protection hidden="1"/>
    </xf>
    <xf numFmtId="0" fontId="23" fillId="2" borderId="11" xfId="0" applyFont="1" applyFill="1" applyBorder="1" applyProtection="1">
      <protection locked="0"/>
    </xf>
    <xf numFmtId="0" fontId="23" fillId="2" borderId="14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/>
      <protection locked="0"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164" fontId="26" fillId="2" borderId="1" xfId="0" applyNumberFormat="1" applyFont="1" applyFill="1" applyBorder="1" applyAlignment="1" applyProtection="1">
      <alignment horizontal="center" vertical="center"/>
      <protection locked="0" hidden="1"/>
    </xf>
    <xf numFmtId="164" fontId="26" fillId="3" borderId="2" xfId="0" applyNumberFormat="1" applyFont="1" applyFill="1" applyBorder="1" applyAlignment="1" applyProtection="1">
      <alignment horizontal="center" vertical="center"/>
      <protection hidden="1"/>
    </xf>
    <xf numFmtId="164" fontId="33" fillId="4" borderId="2" xfId="0" applyNumberFormat="1" applyFont="1" applyFill="1" applyBorder="1" applyAlignment="1" applyProtection="1">
      <alignment horizontal="center" vertical="center"/>
      <protection hidden="1"/>
    </xf>
    <xf numFmtId="164" fontId="33" fillId="4" borderId="7" xfId="0" applyNumberFormat="1" applyFont="1" applyFill="1" applyBorder="1" applyAlignment="1" applyProtection="1">
      <alignment horizontal="center" vertical="center"/>
      <protection hidden="1"/>
    </xf>
    <xf numFmtId="164" fontId="27" fillId="0" borderId="4" xfId="0" applyNumberFormat="1" applyFont="1" applyFill="1" applyBorder="1" applyAlignment="1" applyProtection="1">
      <alignment horizontal="center" vertical="center"/>
      <protection hidden="1"/>
    </xf>
    <xf numFmtId="0" fontId="26" fillId="0" borderId="12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26" fillId="2" borderId="16" xfId="0" applyFont="1" applyFill="1" applyBorder="1" applyAlignment="1" applyProtection="1">
      <alignment horizontal="center" vertical="center"/>
      <protection locked="0" hidden="1"/>
    </xf>
    <xf numFmtId="0" fontId="18" fillId="0" borderId="0" xfId="0" applyFont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locked="0" hidden="1"/>
    </xf>
    <xf numFmtId="0" fontId="26" fillId="0" borderId="11" xfId="0" applyFont="1" applyBorder="1" applyAlignment="1" applyProtection="1">
      <alignment horizontal="left" vertical="center"/>
    </xf>
    <xf numFmtId="0" fontId="26" fillId="0" borderId="14" xfId="0" applyFont="1" applyBorder="1" applyAlignment="1" applyProtection="1">
      <alignment horizontal="left" vertical="center"/>
    </xf>
    <xf numFmtId="0" fontId="26" fillId="0" borderId="15" xfId="0" applyFont="1" applyBorder="1" applyAlignment="1" applyProtection="1">
      <alignment horizontal="left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/>
    </xf>
    <xf numFmtId="0" fontId="34" fillId="0" borderId="0" xfId="0" applyFont="1" applyProtection="1"/>
    <xf numFmtId="0" fontId="0" fillId="2" borderId="9" xfId="0" applyFill="1" applyBorder="1" applyProtection="1">
      <protection locked="0"/>
    </xf>
    <xf numFmtId="0" fontId="25" fillId="2" borderId="10" xfId="0" applyFont="1" applyFill="1" applyBorder="1" applyAlignment="1" applyProtection="1">
      <alignment vertical="center"/>
      <protection locked="0" hidden="1"/>
    </xf>
    <xf numFmtId="0" fontId="23" fillId="2" borderId="15" xfId="0" applyFont="1" applyFill="1" applyBorder="1" applyProtection="1">
      <protection locked="0" hidden="1"/>
    </xf>
    <xf numFmtId="0" fontId="23" fillId="2" borderId="14" xfId="0" applyFont="1" applyFill="1" applyBorder="1" applyProtection="1">
      <protection locked="0" hidden="1"/>
    </xf>
    <xf numFmtId="164" fontId="17" fillId="4" borderId="2" xfId="0" applyNumberFormat="1" applyFont="1" applyFill="1" applyBorder="1" applyAlignment="1" applyProtection="1">
      <alignment horizontal="center" vertical="center"/>
      <protection hidden="1"/>
    </xf>
    <xf numFmtId="164" fontId="17" fillId="4" borderId="7" xfId="0" applyNumberFormat="1" applyFont="1" applyFill="1" applyBorder="1" applyAlignment="1" applyProtection="1">
      <alignment horizontal="center" vertical="center"/>
      <protection hidden="1"/>
    </xf>
    <xf numFmtId="0" fontId="17" fillId="4" borderId="3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29" fillId="4" borderId="1" xfId="0" applyFont="1" applyFill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164" fontId="26" fillId="4" borderId="1" xfId="0" applyNumberFormat="1" applyFont="1" applyFill="1" applyBorder="1" applyAlignment="1" applyProtection="1">
      <alignment horizontal="center" vertical="center"/>
      <protection hidden="1"/>
    </xf>
    <xf numFmtId="164" fontId="29" fillId="4" borderId="1" xfId="0" applyNumberFormat="1" applyFont="1" applyFill="1" applyBorder="1" applyAlignment="1" applyProtection="1">
      <alignment horizontal="center" vertical="center"/>
      <protection hidden="1"/>
    </xf>
    <xf numFmtId="0" fontId="26" fillId="3" borderId="2" xfId="0" applyFont="1" applyFill="1" applyBorder="1" applyAlignment="1" applyProtection="1">
      <alignment horizontal="center" vertical="center"/>
      <protection hidden="1"/>
    </xf>
    <xf numFmtId="164" fontId="26" fillId="3" borderId="7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28" fillId="4" borderId="14" xfId="0" applyFont="1" applyFill="1" applyBorder="1" applyAlignment="1" applyProtection="1">
      <alignment horizontal="center" vertical="center"/>
      <protection locked="0" hidden="1"/>
    </xf>
    <xf numFmtId="0" fontId="26" fillId="4" borderId="16" xfId="0" applyFont="1" applyFill="1" applyBorder="1" applyAlignment="1" applyProtection="1">
      <alignment horizontal="center" vertical="center"/>
      <protection locked="0" hidden="1"/>
    </xf>
    <xf numFmtId="0" fontId="26" fillId="4" borderId="2" xfId="0" applyFont="1" applyFill="1" applyBorder="1" applyAlignment="1" applyProtection="1">
      <alignment horizontal="center" vertical="center"/>
      <protection locked="0" hidden="1"/>
    </xf>
    <xf numFmtId="0" fontId="26" fillId="4" borderId="7" xfId="0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9" fillId="2" borderId="3" xfId="0" applyFont="1" applyFill="1" applyBorder="1" applyAlignment="1" applyProtection="1">
      <alignment horizontal="center" vertical="center"/>
      <protection locked="0" hidden="1"/>
    </xf>
    <xf numFmtId="0" fontId="19" fillId="2" borderId="5" xfId="0" applyFont="1" applyFill="1" applyBorder="1" applyAlignment="1" applyProtection="1">
      <alignment horizontal="center" vertical="center"/>
      <protection locked="0" hidden="1"/>
    </xf>
    <xf numFmtId="0" fontId="19" fillId="2" borderId="4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  <protection locked="0" hidden="1"/>
    </xf>
    <xf numFmtId="0" fontId="18" fillId="2" borderId="5" xfId="0" applyFont="1" applyFill="1" applyBorder="1" applyAlignment="1" applyProtection="1">
      <alignment horizontal="center" vertical="center"/>
      <protection locked="0" hidden="1"/>
    </xf>
    <xf numFmtId="0" fontId="18" fillId="2" borderId="4" xfId="0" applyFont="1" applyFill="1" applyBorder="1" applyAlignment="1" applyProtection="1">
      <alignment horizontal="center" vertical="center"/>
      <protection locked="0"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22" fillId="2" borderId="3" xfId="0" applyFont="1" applyFill="1" applyBorder="1" applyAlignment="1" applyProtection="1">
      <alignment horizontal="center" vertical="center"/>
      <protection locked="0" hidden="1"/>
    </xf>
    <xf numFmtId="0" fontId="22" fillId="2" borderId="4" xfId="0" applyFont="1" applyFill="1" applyBorder="1" applyAlignment="1" applyProtection="1">
      <alignment horizontal="center" vertical="center"/>
      <protection locked="0" hidden="1"/>
    </xf>
    <xf numFmtId="0" fontId="2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0" xfId="0" applyNumberFormat="1" applyFill="1" applyBorder="1" applyAlignment="1" applyProtection="1">
      <alignment horizontal="center"/>
      <protection locked="0" hidden="1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emf"/><Relationship Id="rId4" Type="http://schemas.openxmlformats.org/officeDocument/2006/relationships/image" Target="../media/image5.png"/><Relationship Id="rId9" Type="http://schemas.openxmlformats.org/officeDocument/2006/relationships/image" Target="../media/image10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</xdr:colOff>
      <xdr:row>0</xdr:row>
      <xdr:rowOff>190501</xdr:rowOff>
    </xdr:from>
    <xdr:to>
      <xdr:col>12</xdr:col>
      <xdr:colOff>732707</xdr:colOff>
      <xdr:row>5</xdr:row>
      <xdr:rowOff>452437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" y="190501"/>
          <a:ext cx="10438683" cy="28098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52387</xdr:colOff>
      <xdr:row>27</xdr:row>
      <xdr:rowOff>294320</xdr:rowOff>
    </xdr:from>
    <xdr:to>
      <xdr:col>21</xdr:col>
      <xdr:colOff>457201</xdr:colOff>
      <xdr:row>29</xdr:row>
      <xdr:rowOff>117655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530387" y="15591470"/>
          <a:ext cx="5129214" cy="966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76154</xdr:colOff>
      <xdr:row>30</xdr:row>
      <xdr:rowOff>57149</xdr:rowOff>
    </xdr:from>
    <xdr:to>
      <xdr:col>21</xdr:col>
      <xdr:colOff>171449</xdr:colOff>
      <xdr:row>35</xdr:row>
      <xdr:rowOff>57150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54154" y="17068799"/>
          <a:ext cx="4819695" cy="28575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723900</xdr:colOff>
      <xdr:row>29</xdr:row>
      <xdr:rowOff>440581</xdr:rowOff>
    </xdr:from>
    <xdr:to>
      <xdr:col>24</xdr:col>
      <xdr:colOff>400050</xdr:colOff>
      <xdr:row>36</xdr:row>
      <xdr:rowOff>315912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107400" y="16880731"/>
          <a:ext cx="2038350" cy="38758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704847</xdr:colOff>
      <xdr:row>27</xdr:row>
      <xdr:rowOff>228599</xdr:rowOff>
    </xdr:from>
    <xdr:to>
      <xdr:col>24</xdr:col>
      <xdr:colOff>952500</xdr:colOff>
      <xdr:row>29</xdr:row>
      <xdr:rowOff>171450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907247" y="15525749"/>
          <a:ext cx="3790953" cy="10858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133350</xdr:colOff>
      <xdr:row>14</xdr:row>
      <xdr:rowOff>38100</xdr:rowOff>
    </xdr:from>
    <xdr:to>
      <xdr:col>16</xdr:col>
      <xdr:colOff>990600</xdr:colOff>
      <xdr:row>14</xdr:row>
      <xdr:rowOff>400050</xdr:rowOff>
    </xdr:to>
    <xdr:sp macro="" textlink="">
      <xdr:nvSpPr>
        <xdr:cNvPr id="17" name="Freccia in giù 16"/>
        <xdr:cNvSpPr/>
      </xdr:nvSpPr>
      <xdr:spPr>
        <a:xfrm rot="5400000">
          <a:off x="13677900" y="7658100"/>
          <a:ext cx="361950" cy="8572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17</xdr:col>
      <xdr:colOff>228600</xdr:colOff>
      <xdr:row>7</xdr:row>
      <xdr:rowOff>718908</xdr:rowOff>
    </xdr:from>
    <xdr:to>
      <xdr:col>20</xdr:col>
      <xdr:colOff>685800</xdr:colOff>
      <xdr:row>9</xdr:row>
      <xdr:rowOff>285749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706600" y="4414608"/>
          <a:ext cx="4000500" cy="8812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114300</xdr:colOff>
      <xdr:row>35</xdr:row>
      <xdr:rowOff>433138</xdr:rowOff>
    </xdr:from>
    <xdr:to>
      <xdr:col>20</xdr:col>
      <xdr:colOff>1085849</xdr:colOff>
      <xdr:row>40</xdr:row>
      <xdr:rowOff>123826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592300" y="20302288"/>
          <a:ext cx="4514849" cy="25481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190500</xdr:colOff>
      <xdr:row>8</xdr:row>
      <xdr:rowOff>409573</xdr:rowOff>
    </xdr:from>
    <xdr:to>
      <xdr:col>25</xdr:col>
      <xdr:colOff>571500</xdr:colOff>
      <xdr:row>20</xdr:row>
      <xdr:rowOff>138929</xdr:rowOff>
    </xdr:to>
    <xdr:pic>
      <xdr:nvPicPr>
        <xdr:cNvPr id="1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74000" y="4848223"/>
          <a:ext cx="3924300" cy="6587356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0</xdr:colOff>
      <xdr:row>30</xdr:row>
      <xdr:rowOff>0</xdr:rowOff>
    </xdr:from>
    <xdr:to>
      <xdr:col>33</xdr:col>
      <xdr:colOff>123825</xdr:colOff>
      <xdr:row>34</xdr:row>
      <xdr:rowOff>323850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726775" y="17002125"/>
          <a:ext cx="9496425" cy="26098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380999</xdr:colOff>
      <xdr:row>41</xdr:row>
      <xdr:rowOff>228600</xdr:rowOff>
    </xdr:from>
    <xdr:to>
      <xdr:col>25</xdr:col>
      <xdr:colOff>1008264</xdr:colOff>
      <xdr:row>51</xdr:row>
      <xdr:rowOff>552450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30478" t="2920" r="20518" b="16788"/>
        <a:stretch>
          <a:fillRect/>
        </a:stretch>
      </xdr:blipFill>
      <xdr:spPr bwMode="auto">
        <a:xfrm>
          <a:off x="11429999" y="23526750"/>
          <a:ext cx="13505065" cy="6038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590550</xdr:colOff>
      <xdr:row>9</xdr:row>
      <xdr:rowOff>342899</xdr:rowOff>
    </xdr:from>
    <xdr:to>
      <xdr:col>22</xdr:col>
      <xdr:colOff>114300</xdr:colOff>
      <xdr:row>21</xdr:row>
      <xdr:rowOff>368404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887450" y="5353049"/>
          <a:ext cx="6610350" cy="68835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7"/>
  <sheetViews>
    <sheetView showGridLines="0" tabSelected="1" view="pageLayout" topLeftCell="E12" zoomScale="50" zoomScaleNormal="50" zoomScaleSheetLayoutView="50" zoomScalePageLayoutView="50" workbookViewId="0">
      <selection activeCell="E12" sqref="E12"/>
    </sheetView>
  </sheetViews>
  <sheetFormatPr defaultColWidth="16.42578125" defaultRowHeight="45" customHeight="1"/>
  <cols>
    <col min="1" max="1" width="12" style="2" customWidth="1"/>
    <col min="2" max="3" width="16.42578125" style="2"/>
    <col min="4" max="4" width="1.28515625" style="2" customWidth="1"/>
    <col min="5" max="5" width="14" style="2" customWidth="1"/>
    <col min="6" max="6" width="12.42578125" style="2" customWidth="1"/>
    <col min="7" max="7" width="15.7109375" style="2" customWidth="1"/>
    <col min="8" max="8" width="3.28515625" style="2" customWidth="1"/>
    <col min="9" max="9" width="13.5703125" style="2" hidden="1" customWidth="1"/>
    <col min="10" max="10" width="13.85546875" style="2" customWidth="1"/>
    <col min="11" max="11" width="18.85546875" style="2" customWidth="1"/>
    <col min="12" max="12" width="16.140625" style="2" customWidth="1"/>
    <col min="13" max="13" width="13.28515625" style="2" customWidth="1"/>
    <col min="14" max="14" width="14.5703125" style="2" customWidth="1"/>
    <col min="15" max="15" width="2.28515625" style="2" customWidth="1"/>
    <col min="16" max="16" width="14.42578125" style="2" customWidth="1"/>
    <col min="17" max="16384" width="16.42578125" style="2"/>
  </cols>
  <sheetData>
    <row r="1" spans="1:25" s="1" customFormat="1" ht="20.25" customHeight="1"/>
    <row r="2" spans="1:25" s="1" customFormat="1" ht="45" customHeight="1">
      <c r="O2" s="11"/>
      <c r="Y2" s="48" t="s">
        <v>54</v>
      </c>
    </row>
    <row r="3" spans="1:25" s="1" customFormat="1" ht="45" customHeight="1">
      <c r="O3" s="208"/>
      <c r="P3" s="208"/>
      <c r="Q3" s="208"/>
      <c r="R3" s="208"/>
    </row>
    <row r="4" spans="1:25" s="1" customFormat="1" ht="45" customHeight="1">
      <c r="O4" s="209"/>
      <c r="P4" s="209"/>
      <c r="Q4" s="209"/>
      <c r="R4" s="209"/>
    </row>
    <row r="5" spans="1:25" s="1" customFormat="1" ht="45" customHeight="1">
      <c r="O5" s="210"/>
      <c r="P5" s="211"/>
      <c r="Q5" s="211"/>
      <c r="R5" s="211"/>
    </row>
    <row r="6" spans="1:25" ht="45" customHeight="1">
      <c r="O6" s="32"/>
      <c r="P6" s="49"/>
      <c r="Q6" s="212"/>
      <c r="R6" s="212"/>
    </row>
    <row r="7" spans="1:25" ht="45" customHeight="1">
      <c r="A7" s="3"/>
      <c r="B7" s="215" t="s">
        <v>44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50"/>
      <c r="P7" s="49"/>
      <c r="Q7" s="212"/>
      <c r="R7" s="212"/>
    </row>
    <row r="8" spans="1:25" ht="58.5" customHeight="1">
      <c r="A8" s="3"/>
      <c r="B8" s="185" t="s">
        <v>53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50"/>
      <c r="P8" s="49"/>
      <c r="Q8" s="1"/>
      <c r="R8" s="1"/>
    </row>
    <row r="9" spans="1:25" ht="45" customHeight="1">
      <c r="A9" s="10"/>
      <c r="B9" s="216" t="s">
        <v>45</v>
      </c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3"/>
    </row>
    <row r="10" spans="1:25" ht="45" customHeight="1">
      <c r="A10" s="3"/>
      <c r="K10" s="56"/>
      <c r="L10" s="56"/>
      <c r="M10" s="56"/>
      <c r="N10" s="55"/>
    </row>
    <row r="11" spans="1:25" ht="45" customHeight="1">
      <c r="A11" s="4"/>
      <c r="K11" s="56"/>
      <c r="L11" s="56"/>
      <c r="M11" s="56"/>
      <c r="N11" s="56"/>
    </row>
    <row r="12" spans="1:25" ht="45" customHeight="1">
      <c r="A12" s="4"/>
      <c r="B12" s="198" t="s">
        <v>51</v>
      </c>
      <c r="C12" s="198"/>
      <c r="D12" s="198"/>
      <c r="E12" s="100" t="s">
        <v>50</v>
      </c>
      <c r="F12" s="99" t="s">
        <v>30</v>
      </c>
      <c r="G12" s="152"/>
      <c r="H12" s="40"/>
      <c r="I12" s="203" t="s">
        <v>49</v>
      </c>
      <c r="J12" s="203"/>
      <c r="K12" s="203"/>
      <c r="L12" s="203"/>
      <c r="M12" s="204" t="s">
        <v>31</v>
      </c>
      <c r="N12" s="205"/>
      <c r="O12" s="164"/>
      <c r="P12" s="7"/>
      <c r="Q12" s="7"/>
      <c r="R12" s="6"/>
      <c r="V12" s="169"/>
      <c r="W12" s="170"/>
    </row>
    <row r="13" spans="1:25" ht="45" customHeight="1">
      <c r="A13" s="5"/>
      <c r="H13" s="63"/>
      <c r="M13" s="66"/>
      <c r="N13" s="66"/>
      <c r="O13" s="66"/>
      <c r="R13" s="6"/>
      <c r="W13" s="213"/>
      <c r="X13" s="213"/>
    </row>
    <row r="14" spans="1:25" ht="45" customHeight="1">
      <c r="A14" s="5"/>
      <c r="E14" s="101" t="s">
        <v>0</v>
      </c>
      <c r="F14" s="57" t="s">
        <v>1</v>
      </c>
      <c r="G14" s="58" t="s">
        <v>3</v>
      </c>
      <c r="H14" s="82"/>
      <c r="I14" s="161"/>
      <c r="J14" s="68" t="s">
        <v>25</v>
      </c>
      <c r="K14" s="69" t="s">
        <v>26</v>
      </c>
      <c r="L14" s="70" t="s">
        <v>28</v>
      </c>
      <c r="M14" s="71" t="s">
        <v>22</v>
      </c>
      <c r="N14" s="69" t="s">
        <v>29</v>
      </c>
      <c r="O14" s="63"/>
      <c r="P14" s="158" t="s">
        <v>46</v>
      </c>
      <c r="R14" s="6"/>
      <c r="W14" s="213"/>
      <c r="X14" s="214"/>
    </row>
    <row r="15" spans="1:25" ht="45" customHeight="1">
      <c r="A15" s="5">
        <v>1</v>
      </c>
      <c r="B15" s="150" t="s">
        <v>7</v>
      </c>
      <c r="C15" s="52"/>
      <c r="D15" s="52"/>
      <c r="E15" s="76">
        <v>15</v>
      </c>
      <c r="F15" s="148">
        <f t="shared" ref="F15:F25" si="0">E15*$V$25</f>
        <v>40.5</v>
      </c>
      <c r="G15" s="89">
        <f t="shared" ref="G15:G25" si="1">F15*$V$24</f>
        <v>1417.5</v>
      </c>
      <c r="I15" s="125"/>
      <c r="J15" s="59" t="s">
        <v>47</v>
      </c>
      <c r="K15" s="60">
        <v>2550</v>
      </c>
      <c r="L15" s="187">
        <f>G15/7</f>
        <v>202.5</v>
      </c>
      <c r="M15" s="148">
        <f>(L15/(2.826*0.5))^0.5</f>
        <v>11.971303267014333</v>
      </c>
      <c r="N15" s="60" t="s">
        <v>4</v>
      </c>
      <c r="O15" s="50"/>
      <c r="P15" s="156">
        <f t="shared" ref="P15:P25" si="2">L15/60</f>
        <v>3.375</v>
      </c>
      <c r="R15" s="12"/>
    </row>
    <row r="16" spans="1:25" ht="45" customHeight="1">
      <c r="A16" s="5">
        <v>2</v>
      </c>
      <c r="B16" s="151" t="s">
        <v>7</v>
      </c>
      <c r="C16" s="171"/>
      <c r="D16" s="54"/>
      <c r="E16" s="60">
        <v>15</v>
      </c>
      <c r="F16" s="148">
        <f t="shared" si="0"/>
        <v>40.5</v>
      </c>
      <c r="G16" s="90">
        <f t="shared" si="1"/>
        <v>1417.5</v>
      </c>
      <c r="I16" s="125"/>
      <c r="J16" s="59" t="s">
        <v>47</v>
      </c>
      <c r="K16" s="60">
        <v>2550</v>
      </c>
      <c r="L16" s="187">
        <f t="shared" ref="L16:L25" si="3">G16/7</f>
        <v>202.5</v>
      </c>
      <c r="M16" s="148">
        <f t="shared" ref="M16:M25" si="4">(L16/(2.826*0.5))^0.5</f>
        <v>11.971303267014333</v>
      </c>
      <c r="N16" s="60" t="s">
        <v>4</v>
      </c>
      <c r="O16" s="50"/>
      <c r="P16" s="156">
        <f t="shared" si="2"/>
        <v>3.375</v>
      </c>
      <c r="R16" s="13"/>
    </row>
    <row r="17" spans="1:22" ht="45" customHeight="1">
      <c r="A17" s="199">
        <v>3</v>
      </c>
      <c r="B17" s="151" t="s">
        <v>8</v>
      </c>
      <c r="C17" s="54"/>
      <c r="D17" s="54"/>
      <c r="E17" s="60">
        <v>19</v>
      </c>
      <c r="F17" s="148">
        <f t="shared" si="0"/>
        <v>51.300000000000004</v>
      </c>
      <c r="G17" s="90">
        <f t="shared" si="1"/>
        <v>1795.5000000000002</v>
      </c>
      <c r="I17" s="125"/>
      <c r="J17" s="72" t="s">
        <v>47</v>
      </c>
      <c r="K17" s="60">
        <v>2550</v>
      </c>
      <c r="L17" s="187">
        <f t="shared" si="3"/>
        <v>256.50000000000006</v>
      </c>
      <c r="M17" s="148">
        <f t="shared" si="4"/>
        <v>13.473257305506424</v>
      </c>
      <c r="N17" s="60" t="s">
        <v>4</v>
      </c>
      <c r="O17" s="50"/>
      <c r="P17" s="156">
        <f t="shared" si="2"/>
        <v>4.2750000000000012</v>
      </c>
      <c r="R17" s="18"/>
    </row>
    <row r="18" spans="1:22" ht="45" customHeight="1">
      <c r="A18" s="199"/>
      <c r="B18" s="151" t="s">
        <v>9</v>
      </c>
      <c r="C18" s="54"/>
      <c r="D18" s="54"/>
      <c r="E18" s="60">
        <v>12</v>
      </c>
      <c r="F18" s="148">
        <f t="shared" si="0"/>
        <v>32.400000000000006</v>
      </c>
      <c r="G18" s="90">
        <f t="shared" si="1"/>
        <v>1134.0000000000002</v>
      </c>
      <c r="I18" s="125"/>
      <c r="J18" s="59" t="s">
        <v>48</v>
      </c>
      <c r="K18" s="60">
        <v>1170</v>
      </c>
      <c r="L18" s="187">
        <f t="shared" si="3"/>
        <v>162.00000000000003</v>
      </c>
      <c r="M18" s="148">
        <f t="shared" si="4"/>
        <v>10.707459153723747</v>
      </c>
      <c r="N18" s="60" t="s">
        <v>4</v>
      </c>
      <c r="O18" s="50"/>
      <c r="P18" s="156">
        <f t="shared" si="2"/>
        <v>2.7000000000000006</v>
      </c>
      <c r="R18" s="13"/>
    </row>
    <row r="19" spans="1:22" ht="45" customHeight="1">
      <c r="A19" s="5">
        <v>4</v>
      </c>
      <c r="B19" s="151" t="s">
        <v>10</v>
      </c>
      <c r="C19" s="54"/>
      <c r="D19" s="54"/>
      <c r="E19" s="60">
        <v>8.5</v>
      </c>
      <c r="F19" s="148">
        <f t="shared" si="0"/>
        <v>22.950000000000003</v>
      </c>
      <c r="G19" s="90">
        <f t="shared" si="1"/>
        <v>803.25000000000011</v>
      </c>
      <c r="I19" s="125"/>
      <c r="J19" s="59" t="s">
        <v>48</v>
      </c>
      <c r="K19" s="60">
        <v>1170</v>
      </c>
      <c r="L19" s="187">
        <f t="shared" si="3"/>
        <v>114.75000000000001</v>
      </c>
      <c r="M19" s="148">
        <f t="shared" si="4"/>
        <v>9.0116697166952662</v>
      </c>
      <c r="N19" s="60" t="s">
        <v>23</v>
      </c>
      <c r="O19" s="50"/>
      <c r="P19" s="156">
        <f t="shared" si="2"/>
        <v>1.9125000000000003</v>
      </c>
      <c r="R19" s="13"/>
    </row>
    <row r="20" spans="1:22" ht="45" customHeight="1">
      <c r="A20" s="5">
        <v>5</v>
      </c>
      <c r="B20" s="151" t="s">
        <v>11</v>
      </c>
      <c r="C20" s="54"/>
      <c r="D20" s="54"/>
      <c r="E20" s="60">
        <v>6.5</v>
      </c>
      <c r="F20" s="148">
        <f t="shared" si="0"/>
        <v>17.55</v>
      </c>
      <c r="G20" s="90">
        <f t="shared" si="1"/>
        <v>614.25</v>
      </c>
      <c r="I20" s="125"/>
      <c r="J20" s="59"/>
      <c r="K20" s="60"/>
      <c r="L20" s="187">
        <f t="shared" si="3"/>
        <v>87.75</v>
      </c>
      <c r="M20" s="148">
        <f t="shared" si="4"/>
        <v>7.8804765609717711</v>
      </c>
      <c r="N20" s="60"/>
      <c r="O20" s="50"/>
      <c r="P20" s="156">
        <f t="shared" si="2"/>
        <v>1.4624999999999999</v>
      </c>
      <c r="R20" s="13"/>
    </row>
    <row r="21" spans="1:22" ht="45" customHeight="1">
      <c r="A21" s="5">
        <v>6</v>
      </c>
      <c r="B21" s="151"/>
      <c r="C21" s="54"/>
      <c r="D21" s="54"/>
      <c r="E21" s="60"/>
      <c r="F21" s="148">
        <f t="shared" si="0"/>
        <v>0</v>
      </c>
      <c r="G21" s="90">
        <f t="shared" si="1"/>
        <v>0</v>
      </c>
      <c r="I21" s="125"/>
      <c r="J21" s="59"/>
      <c r="K21" s="60"/>
      <c r="L21" s="187">
        <f t="shared" si="3"/>
        <v>0</v>
      </c>
      <c r="M21" s="148">
        <f t="shared" si="4"/>
        <v>0</v>
      </c>
      <c r="N21" s="60"/>
      <c r="O21" s="50"/>
      <c r="P21" s="156">
        <f t="shared" si="2"/>
        <v>0</v>
      </c>
    </row>
    <row r="22" spans="1:22" ht="45" customHeight="1">
      <c r="A22" s="5">
        <v>7</v>
      </c>
      <c r="B22" s="151"/>
      <c r="C22" s="54"/>
      <c r="D22" s="54"/>
      <c r="E22" s="60"/>
      <c r="F22" s="148">
        <f t="shared" si="0"/>
        <v>0</v>
      </c>
      <c r="G22" s="90">
        <f t="shared" si="1"/>
        <v>0</v>
      </c>
      <c r="I22" s="125"/>
      <c r="J22" s="59"/>
      <c r="K22" s="60"/>
      <c r="L22" s="187">
        <f t="shared" si="3"/>
        <v>0</v>
      </c>
      <c r="M22" s="148">
        <f t="shared" si="4"/>
        <v>0</v>
      </c>
      <c r="N22" s="60"/>
      <c r="O22" s="50"/>
      <c r="P22" s="156">
        <f t="shared" si="2"/>
        <v>0</v>
      </c>
    </row>
    <row r="23" spans="1:22" ht="45" customHeight="1">
      <c r="A23" s="5">
        <v>8</v>
      </c>
      <c r="B23" s="151"/>
      <c r="C23" s="54"/>
      <c r="D23" s="54"/>
      <c r="E23" s="60"/>
      <c r="F23" s="148">
        <f t="shared" si="0"/>
        <v>0</v>
      </c>
      <c r="G23" s="90">
        <f t="shared" si="1"/>
        <v>0</v>
      </c>
      <c r="I23" s="125"/>
      <c r="J23" s="59"/>
      <c r="K23" s="60"/>
      <c r="L23" s="187">
        <f t="shared" si="3"/>
        <v>0</v>
      </c>
      <c r="M23" s="148">
        <f t="shared" si="4"/>
        <v>0</v>
      </c>
      <c r="N23" s="60"/>
      <c r="O23" s="50"/>
      <c r="P23" s="156">
        <f t="shared" si="2"/>
        <v>0</v>
      </c>
      <c r="S23" s="165" t="s">
        <v>17</v>
      </c>
      <c r="T23" s="159"/>
      <c r="U23" s="96" t="s">
        <v>18</v>
      </c>
      <c r="V23" s="92" t="s">
        <v>29</v>
      </c>
    </row>
    <row r="24" spans="1:22" ht="45" customHeight="1">
      <c r="A24" s="5">
        <v>9</v>
      </c>
      <c r="B24" s="174"/>
      <c r="C24" s="54"/>
      <c r="D24" s="54"/>
      <c r="E24" s="60"/>
      <c r="F24" s="148">
        <f t="shared" si="0"/>
        <v>0</v>
      </c>
      <c r="G24" s="90">
        <f t="shared" si="1"/>
        <v>0</v>
      </c>
      <c r="I24" s="125"/>
      <c r="J24" s="59"/>
      <c r="K24" s="60"/>
      <c r="L24" s="187">
        <f t="shared" si="3"/>
        <v>0</v>
      </c>
      <c r="M24" s="148">
        <f t="shared" si="4"/>
        <v>0</v>
      </c>
      <c r="N24" s="60"/>
      <c r="O24" s="50"/>
      <c r="P24" s="156">
        <f t="shared" si="2"/>
        <v>0</v>
      </c>
      <c r="S24" s="166" t="s">
        <v>19</v>
      </c>
      <c r="T24" s="160"/>
      <c r="U24" s="97" t="s">
        <v>2</v>
      </c>
      <c r="V24" s="44">
        <v>35</v>
      </c>
    </row>
    <row r="25" spans="1:22" ht="45" customHeight="1">
      <c r="A25" s="5">
        <v>10</v>
      </c>
      <c r="B25" s="173"/>
      <c r="C25" s="172"/>
      <c r="D25" s="54"/>
      <c r="E25" s="60"/>
      <c r="F25" s="148">
        <f t="shared" si="0"/>
        <v>0</v>
      </c>
      <c r="G25" s="91">
        <f t="shared" si="1"/>
        <v>0</v>
      </c>
      <c r="I25" s="125"/>
      <c r="J25" s="73"/>
      <c r="K25" s="74"/>
      <c r="L25" s="187">
        <f t="shared" si="3"/>
        <v>0</v>
      </c>
      <c r="M25" s="149">
        <f t="shared" si="4"/>
        <v>0</v>
      </c>
      <c r="N25" s="74"/>
      <c r="O25" s="50"/>
      <c r="P25" s="157">
        <f t="shared" si="2"/>
        <v>0</v>
      </c>
      <c r="S25" s="167" t="s">
        <v>20</v>
      </c>
      <c r="T25" s="95"/>
      <c r="U25" s="98" t="s">
        <v>21</v>
      </c>
      <c r="V25" s="61">
        <v>2.7</v>
      </c>
    </row>
    <row r="26" spans="1:22" ht="45" customHeight="1">
      <c r="A26" s="3"/>
      <c r="B26" s="65"/>
      <c r="C26" s="65"/>
      <c r="D26" s="65"/>
      <c r="E26" s="177">
        <f>E15+E16+E17+E18+E19+E20+E21+E22+E23+E24+E25</f>
        <v>76</v>
      </c>
      <c r="F26" s="178">
        <f t="shared" ref="F26" si="5">F15+F16+F17+F18+F19+F20+F21+F22+F23+F24+F25</f>
        <v>205.20000000000005</v>
      </c>
      <c r="G26" s="77"/>
      <c r="I26" s="75"/>
      <c r="J26" s="43"/>
      <c r="K26" s="179">
        <f>K15+K16+K17+K18+K19+K20+K21+K22+K23+K24+K25</f>
        <v>9990</v>
      </c>
      <c r="L26" s="179">
        <f>L15+L16+L17+L18+L19+L20+L21+L22+L23+L24+L25</f>
        <v>1026</v>
      </c>
      <c r="M26" s="26"/>
      <c r="N26" s="22"/>
      <c r="O26" s="64"/>
      <c r="P26" s="26"/>
      <c r="Q26" s="15"/>
      <c r="R26" s="13"/>
    </row>
    <row r="27" spans="1:22" ht="45" customHeight="1">
      <c r="A27" s="4"/>
      <c r="B27" s="20"/>
      <c r="C27" s="20"/>
      <c r="D27" s="20"/>
      <c r="E27" s="21"/>
      <c r="F27" s="20"/>
      <c r="G27" s="22"/>
      <c r="H27" s="23"/>
      <c r="I27" s="22"/>
      <c r="J27" s="18"/>
      <c r="K27" s="18"/>
      <c r="L27" s="42"/>
      <c r="M27" s="16"/>
      <c r="N27" s="16"/>
      <c r="O27" s="17"/>
      <c r="P27" s="18"/>
      <c r="Q27" s="19"/>
      <c r="R27" s="18"/>
    </row>
    <row r="28" spans="1:22" ht="45" customHeight="1">
      <c r="A28" s="4"/>
      <c r="B28" s="198" t="s">
        <v>51</v>
      </c>
      <c r="C28" s="198"/>
      <c r="D28" s="198"/>
      <c r="E28" s="100" t="s">
        <v>52</v>
      </c>
      <c r="F28" s="99" t="s">
        <v>30</v>
      </c>
      <c r="G28" s="152"/>
      <c r="I28" s="163"/>
      <c r="J28" s="203" t="s">
        <v>49</v>
      </c>
      <c r="K28" s="203"/>
      <c r="L28" s="203"/>
      <c r="M28" s="204" t="s">
        <v>31</v>
      </c>
      <c r="N28" s="205"/>
      <c r="O28" s="164"/>
      <c r="R28" s="12"/>
    </row>
    <row r="29" spans="1:22" ht="45" customHeight="1">
      <c r="A29" s="5"/>
      <c r="H29" s="78"/>
      <c r="M29" s="66"/>
      <c r="N29" s="66"/>
      <c r="O29" s="94"/>
      <c r="P29" s="206"/>
      <c r="Q29" s="207"/>
      <c r="R29" s="13"/>
    </row>
    <row r="30" spans="1:22" ht="45" customHeight="1">
      <c r="A30" s="5"/>
      <c r="B30" s="41"/>
      <c r="C30" s="41"/>
      <c r="D30" s="41"/>
      <c r="E30" s="83" t="s">
        <v>0</v>
      </c>
      <c r="F30" s="57" t="s">
        <v>1</v>
      </c>
      <c r="G30" s="58" t="s">
        <v>3</v>
      </c>
      <c r="H30" s="82"/>
      <c r="I30" s="67" t="s">
        <v>27</v>
      </c>
      <c r="J30" s="68" t="s">
        <v>25</v>
      </c>
      <c r="K30" s="69" t="s">
        <v>26</v>
      </c>
      <c r="L30" s="70" t="s">
        <v>28</v>
      </c>
      <c r="M30" s="71" t="s">
        <v>22</v>
      </c>
      <c r="N30" s="69" t="s">
        <v>29</v>
      </c>
      <c r="O30" s="63"/>
      <c r="P30" s="158" t="s">
        <v>46</v>
      </c>
      <c r="R30" s="13"/>
    </row>
    <row r="31" spans="1:22" ht="45" customHeight="1">
      <c r="A31" s="5">
        <v>1</v>
      </c>
      <c r="B31" s="150" t="s">
        <v>12</v>
      </c>
      <c r="C31" s="51"/>
      <c r="D31" s="79"/>
      <c r="E31" s="180">
        <v>19</v>
      </c>
      <c r="F31" s="87">
        <f t="shared" ref="F31:F41" si="6">E31*$V$25</f>
        <v>51.300000000000004</v>
      </c>
      <c r="G31" s="89">
        <f t="shared" ref="G31:G41" si="7">F31*$V$24</f>
        <v>1795.5000000000002</v>
      </c>
      <c r="H31" s="62"/>
      <c r="I31" s="92" t="s">
        <v>5</v>
      </c>
      <c r="J31" s="162" t="s">
        <v>47</v>
      </c>
      <c r="K31" s="162">
        <v>2550</v>
      </c>
      <c r="L31" s="188">
        <f>G31/7</f>
        <v>256.50000000000006</v>
      </c>
      <c r="M31" s="175">
        <f>(L31/(2.826*0.5))^0.5</f>
        <v>13.473257305506424</v>
      </c>
      <c r="N31" s="60" t="s">
        <v>4</v>
      </c>
      <c r="P31" s="156">
        <f t="shared" ref="P31:P41" si="8">L31/60</f>
        <v>4.2750000000000012</v>
      </c>
      <c r="R31" s="13"/>
    </row>
    <row r="32" spans="1:22" ht="45" customHeight="1">
      <c r="A32" s="5">
        <v>2</v>
      </c>
      <c r="B32" s="151" t="s">
        <v>13</v>
      </c>
      <c r="C32" s="53"/>
      <c r="D32" s="47"/>
      <c r="E32" s="180">
        <v>18</v>
      </c>
      <c r="F32" s="87">
        <f t="shared" si="6"/>
        <v>48.6</v>
      </c>
      <c r="G32" s="90">
        <f t="shared" si="7"/>
        <v>1701</v>
      </c>
      <c r="H32" s="62"/>
      <c r="I32" s="44" t="s">
        <v>5</v>
      </c>
      <c r="J32" s="59" t="s">
        <v>47</v>
      </c>
      <c r="K32" s="59">
        <v>2550</v>
      </c>
      <c r="L32" s="189">
        <f t="shared" ref="L32:L41" si="9">G32/7</f>
        <v>243</v>
      </c>
      <c r="M32" s="175">
        <f t="shared" ref="M32:M41" si="10">(L32/(2.826*0.5))^0.5</f>
        <v>13.113905684158082</v>
      </c>
      <c r="N32" s="60" t="s">
        <v>4</v>
      </c>
      <c r="P32" s="156">
        <f t="shared" si="8"/>
        <v>4.05</v>
      </c>
      <c r="R32" s="13"/>
    </row>
    <row r="33" spans="1:25" ht="45" customHeight="1">
      <c r="A33" s="45">
        <v>3</v>
      </c>
      <c r="B33" s="151" t="s">
        <v>14</v>
      </c>
      <c r="C33" s="53"/>
      <c r="D33" s="80"/>
      <c r="E33" s="180">
        <v>7.5</v>
      </c>
      <c r="F33" s="87">
        <f t="shared" si="6"/>
        <v>20.25</v>
      </c>
      <c r="G33" s="90">
        <f t="shared" si="7"/>
        <v>708.75</v>
      </c>
      <c r="H33" s="62"/>
      <c r="I33" s="44" t="s">
        <v>24</v>
      </c>
      <c r="J33" s="59" t="s">
        <v>48</v>
      </c>
      <c r="K33" s="59">
        <v>1170</v>
      </c>
      <c r="L33" s="189">
        <f t="shared" si="9"/>
        <v>101.25</v>
      </c>
      <c r="M33" s="175">
        <f t="shared" si="10"/>
        <v>8.4649897197465052</v>
      </c>
      <c r="N33" s="60" t="s">
        <v>23</v>
      </c>
      <c r="P33" s="156">
        <f t="shared" si="8"/>
        <v>1.6875</v>
      </c>
      <c r="R33" s="13"/>
    </row>
    <row r="34" spans="1:25" ht="45" customHeight="1">
      <c r="A34" s="45">
        <v>4</v>
      </c>
      <c r="B34" s="151" t="s">
        <v>15</v>
      </c>
      <c r="C34" s="53"/>
      <c r="D34" s="80"/>
      <c r="E34" s="180">
        <v>16</v>
      </c>
      <c r="F34" s="87">
        <f t="shared" si="6"/>
        <v>43.2</v>
      </c>
      <c r="G34" s="90">
        <f t="shared" si="7"/>
        <v>1512</v>
      </c>
      <c r="H34" s="62"/>
      <c r="I34" s="44" t="s">
        <v>5</v>
      </c>
      <c r="J34" s="59" t="s">
        <v>47</v>
      </c>
      <c r="K34" s="59">
        <v>2550</v>
      </c>
      <c r="L34" s="189">
        <f t="shared" si="9"/>
        <v>216</v>
      </c>
      <c r="M34" s="175">
        <f t="shared" si="10"/>
        <v>12.363908849478653</v>
      </c>
      <c r="N34" s="60" t="s">
        <v>4</v>
      </c>
      <c r="P34" s="156">
        <f t="shared" si="8"/>
        <v>3.6</v>
      </c>
      <c r="R34" s="13"/>
    </row>
    <row r="35" spans="1:25" ht="45" customHeight="1">
      <c r="A35" s="45">
        <v>5</v>
      </c>
      <c r="B35" s="151" t="s">
        <v>14</v>
      </c>
      <c r="C35" s="53"/>
      <c r="D35" s="47"/>
      <c r="E35" s="180">
        <v>8.5</v>
      </c>
      <c r="F35" s="87">
        <f t="shared" si="6"/>
        <v>22.950000000000003</v>
      </c>
      <c r="G35" s="90">
        <f t="shared" si="7"/>
        <v>803.25000000000011</v>
      </c>
      <c r="H35" s="62"/>
      <c r="I35" s="44" t="s">
        <v>24</v>
      </c>
      <c r="J35" s="59" t="s">
        <v>48</v>
      </c>
      <c r="K35" s="59">
        <v>1170</v>
      </c>
      <c r="L35" s="189">
        <f t="shared" si="9"/>
        <v>114.75000000000001</v>
      </c>
      <c r="M35" s="175">
        <f t="shared" si="10"/>
        <v>9.0116697166952662</v>
      </c>
      <c r="N35" s="60" t="s">
        <v>23</v>
      </c>
      <c r="P35" s="156">
        <f t="shared" si="8"/>
        <v>1.9125000000000003</v>
      </c>
      <c r="R35" s="13"/>
    </row>
    <row r="36" spans="1:25" ht="45" customHeight="1">
      <c r="A36" s="45">
        <v>6</v>
      </c>
      <c r="B36" s="151" t="s">
        <v>16</v>
      </c>
      <c r="C36" s="53"/>
      <c r="D36" s="47"/>
      <c r="E36" s="180">
        <v>15</v>
      </c>
      <c r="F36" s="87">
        <f t="shared" si="6"/>
        <v>40.5</v>
      </c>
      <c r="G36" s="90">
        <f t="shared" si="7"/>
        <v>1417.5</v>
      </c>
      <c r="H36" s="62"/>
      <c r="I36" s="44" t="s">
        <v>5</v>
      </c>
      <c r="J36" s="59" t="s">
        <v>47</v>
      </c>
      <c r="K36" s="59">
        <v>2550</v>
      </c>
      <c r="L36" s="189">
        <f t="shared" si="9"/>
        <v>202.5</v>
      </c>
      <c r="M36" s="175">
        <f t="shared" si="10"/>
        <v>11.971303267014333</v>
      </c>
      <c r="N36" s="60" t="s">
        <v>4</v>
      </c>
      <c r="P36" s="156">
        <f t="shared" si="8"/>
        <v>3.375</v>
      </c>
      <c r="R36" s="13"/>
    </row>
    <row r="37" spans="1:25" ht="45" customHeight="1">
      <c r="A37" s="45">
        <v>7</v>
      </c>
      <c r="B37" s="46"/>
      <c r="C37" s="47"/>
      <c r="D37" s="81"/>
      <c r="E37" s="84"/>
      <c r="F37" s="87">
        <f t="shared" si="6"/>
        <v>0</v>
      </c>
      <c r="G37" s="90">
        <f t="shared" si="7"/>
        <v>0</v>
      </c>
      <c r="H37" s="62"/>
      <c r="I37" s="44"/>
      <c r="J37" s="39"/>
      <c r="K37" s="39"/>
      <c r="L37" s="189">
        <f t="shared" si="9"/>
        <v>0</v>
      </c>
      <c r="M37" s="175">
        <f t="shared" si="10"/>
        <v>0</v>
      </c>
      <c r="N37" s="60"/>
      <c r="P37" s="156">
        <f t="shared" si="8"/>
        <v>0</v>
      </c>
      <c r="R37" s="13"/>
    </row>
    <row r="38" spans="1:25" ht="45" customHeight="1">
      <c r="A38" s="45">
        <v>8</v>
      </c>
      <c r="B38" s="46"/>
      <c r="C38" s="47"/>
      <c r="D38" s="36"/>
      <c r="E38" s="85"/>
      <c r="F38" s="87">
        <f t="shared" si="6"/>
        <v>0</v>
      </c>
      <c r="G38" s="90">
        <f t="shared" si="7"/>
        <v>0</v>
      </c>
      <c r="H38" s="62"/>
      <c r="I38" s="44"/>
      <c r="J38" s="39"/>
      <c r="K38" s="39"/>
      <c r="L38" s="189">
        <f t="shared" si="9"/>
        <v>0</v>
      </c>
      <c r="M38" s="175">
        <f t="shared" si="10"/>
        <v>0</v>
      </c>
      <c r="N38" s="60"/>
      <c r="P38" s="156">
        <f t="shared" si="8"/>
        <v>0</v>
      </c>
      <c r="R38" s="13"/>
      <c r="W38" s="191" t="s">
        <v>55</v>
      </c>
      <c r="X38" s="192"/>
      <c r="Y38" s="192"/>
    </row>
    <row r="39" spans="1:25" ht="45" customHeight="1">
      <c r="A39" s="45">
        <v>9</v>
      </c>
      <c r="B39" s="46"/>
      <c r="C39" s="36"/>
      <c r="D39" s="36"/>
      <c r="E39" s="85"/>
      <c r="F39" s="87">
        <f t="shared" si="6"/>
        <v>0</v>
      </c>
      <c r="G39" s="90">
        <f t="shared" si="7"/>
        <v>0</v>
      </c>
      <c r="H39" s="62"/>
      <c r="I39" s="44"/>
      <c r="J39" s="39"/>
      <c r="K39" s="39"/>
      <c r="L39" s="189">
        <f t="shared" si="9"/>
        <v>0</v>
      </c>
      <c r="M39" s="175">
        <f t="shared" si="10"/>
        <v>0</v>
      </c>
      <c r="N39" s="60"/>
      <c r="P39" s="156">
        <f t="shared" si="8"/>
        <v>0</v>
      </c>
      <c r="R39" s="13"/>
    </row>
    <row r="40" spans="1:25" ht="45" customHeight="1">
      <c r="A40" s="45">
        <v>10</v>
      </c>
      <c r="B40" s="46"/>
      <c r="C40" s="36"/>
      <c r="D40" s="36"/>
      <c r="E40" s="85"/>
      <c r="F40" s="87">
        <f t="shared" si="6"/>
        <v>0</v>
      </c>
      <c r="G40" s="90">
        <f t="shared" si="7"/>
        <v>0</v>
      </c>
      <c r="H40" s="62"/>
      <c r="I40" s="44"/>
      <c r="J40" s="39"/>
      <c r="K40" s="39"/>
      <c r="L40" s="189">
        <f t="shared" si="9"/>
        <v>0</v>
      </c>
      <c r="M40" s="175">
        <f t="shared" si="10"/>
        <v>0</v>
      </c>
      <c r="N40" s="60"/>
      <c r="P40" s="156">
        <f t="shared" si="8"/>
        <v>0</v>
      </c>
      <c r="R40" s="13"/>
    </row>
    <row r="41" spans="1:25" ht="45" customHeight="1">
      <c r="A41" s="45">
        <v>11</v>
      </c>
      <c r="B41" s="37"/>
      <c r="C41" s="38"/>
      <c r="D41" s="38"/>
      <c r="E41" s="86"/>
      <c r="F41" s="88">
        <f t="shared" si="6"/>
        <v>0</v>
      </c>
      <c r="G41" s="91">
        <f t="shared" si="7"/>
        <v>0</v>
      </c>
      <c r="H41" s="62"/>
      <c r="I41" s="93"/>
      <c r="J41" s="61"/>
      <c r="K41" s="61"/>
      <c r="L41" s="190">
        <f t="shared" si="9"/>
        <v>0</v>
      </c>
      <c r="M41" s="176">
        <f t="shared" si="10"/>
        <v>0</v>
      </c>
      <c r="N41" s="74"/>
      <c r="P41" s="157">
        <f t="shared" si="8"/>
        <v>0</v>
      </c>
      <c r="R41" s="12"/>
    </row>
    <row r="42" spans="1:25" ht="45" customHeight="1">
      <c r="A42" s="3"/>
      <c r="B42" s="27"/>
      <c r="C42" s="28"/>
      <c r="D42" s="29"/>
      <c r="E42" s="181">
        <f>E31+E32+E33+E34+E35+E36+E37+E38+E39+E40+E41</f>
        <v>84</v>
      </c>
      <c r="F42" s="181">
        <f>F31+F32+F33+F34+F35+F36+F37+F38+F39+F40+F41</f>
        <v>226.8</v>
      </c>
      <c r="G42" s="123"/>
      <c r="H42" s="123"/>
      <c r="I42" s="123"/>
      <c r="J42" s="123"/>
      <c r="K42" s="182">
        <f>K31+K32+K33+K34+K35+K36+K37+K38+K39+K40+K41</f>
        <v>12540</v>
      </c>
      <c r="L42" s="182">
        <f>L31+L32+L33+L34+L35+L36+L37+L38+L39+L40+L41</f>
        <v>1134</v>
      </c>
      <c r="M42" s="18"/>
      <c r="N42" s="18"/>
      <c r="O42" s="102"/>
      <c r="P42" s="18"/>
      <c r="Q42" s="18"/>
      <c r="R42" s="13"/>
    </row>
    <row r="43" spans="1:25" ht="45" customHeight="1">
      <c r="A43" s="3"/>
      <c r="B43" s="9"/>
      <c r="C43" s="9"/>
      <c r="D43" s="9"/>
      <c r="E43" s="30"/>
      <c r="F43" s="30"/>
      <c r="G43" s="24"/>
      <c r="H43" s="9"/>
      <c r="I43" s="24"/>
      <c r="J43" s="9"/>
      <c r="K43" s="24"/>
      <c r="L43" s="9"/>
      <c r="M43" s="31"/>
      <c r="N43" s="18"/>
      <c r="O43" s="18"/>
      <c r="P43" s="18"/>
      <c r="Q43" s="18"/>
      <c r="R43" s="13"/>
    </row>
    <row r="44" spans="1:25" ht="45" customHeight="1">
      <c r="A44" s="3"/>
      <c r="B44" s="196" t="s">
        <v>43</v>
      </c>
      <c r="C44" s="196"/>
      <c r="D44" s="197"/>
      <c r="E44" s="193" t="s">
        <v>31</v>
      </c>
      <c r="F44" s="194"/>
      <c r="G44" s="195"/>
      <c r="H44" s="104"/>
      <c r="I44" s="104"/>
      <c r="J44" s="104"/>
      <c r="K44" s="105"/>
      <c r="L44" s="106"/>
      <c r="M44" s="65"/>
      <c r="N44" s="104" t="s">
        <v>6</v>
      </c>
      <c r="O44" s="23"/>
      <c r="P44" s="23"/>
      <c r="Q44" s="24"/>
      <c r="R44" s="13"/>
    </row>
    <row r="45" spans="1:25" ht="45" customHeight="1">
      <c r="A45" s="3"/>
      <c r="B45" s="107"/>
      <c r="C45" s="107"/>
      <c r="D45" s="107"/>
      <c r="E45" s="108"/>
      <c r="F45" s="99"/>
      <c r="G45" s="109"/>
      <c r="H45" s="65"/>
      <c r="I45" s="75"/>
      <c r="J45" s="65"/>
      <c r="K45" s="110"/>
      <c r="L45" s="106"/>
      <c r="M45" s="63"/>
      <c r="N45" s="75"/>
      <c r="O45" s="23"/>
      <c r="P45" s="26"/>
      <c r="Q45" s="15"/>
      <c r="R45" s="13"/>
    </row>
    <row r="46" spans="1:25" ht="45" customHeight="1">
      <c r="A46" s="3"/>
      <c r="B46" s="132" t="s">
        <v>32</v>
      </c>
      <c r="C46" s="133"/>
      <c r="D46" s="133"/>
      <c r="E46" s="134" t="s">
        <v>33</v>
      </c>
      <c r="F46" s="153">
        <f>(K26+K42)/1000</f>
        <v>22.53</v>
      </c>
      <c r="G46" s="135" t="s">
        <v>34</v>
      </c>
      <c r="H46" s="136"/>
      <c r="I46" s="154" t="s">
        <v>35</v>
      </c>
      <c r="J46" s="144" t="s">
        <v>33</v>
      </c>
      <c r="K46" s="147">
        <v>12</v>
      </c>
      <c r="L46" s="125" t="s">
        <v>38</v>
      </c>
      <c r="M46" s="143">
        <v>2</v>
      </c>
      <c r="N46" s="128"/>
      <c r="O46" s="23"/>
      <c r="P46" s="26"/>
      <c r="Q46" s="15"/>
      <c r="R46" s="13"/>
    </row>
    <row r="47" spans="1:25" ht="45" customHeight="1">
      <c r="A47" s="3"/>
      <c r="B47" s="137" t="s">
        <v>36</v>
      </c>
      <c r="C47" s="122"/>
      <c r="D47" s="122"/>
      <c r="E47" s="124"/>
      <c r="F47" s="125"/>
      <c r="G47" s="126"/>
      <c r="H47" s="127"/>
      <c r="I47" s="128"/>
      <c r="J47" s="145" t="s">
        <v>37</v>
      </c>
      <c r="K47" s="155">
        <f>K46*M46*14</f>
        <v>336</v>
      </c>
      <c r="L47" s="116"/>
      <c r="M47" s="78"/>
      <c r="N47" s="128"/>
      <c r="O47" s="23"/>
      <c r="P47" s="26"/>
      <c r="Q47" s="15"/>
      <c r="R47" s="13"/>
    </row>
    <row r="48" spans="1:25" ht="45" customHeight="1">
      <c r="B48" s="138" t="s">
        <v>40</v>
      </c>
      <c r="C48" s="111"/>
      <c r="D48" s="111"/>
      <c r="E48" s="124"/>
      <c r="F48" s="125"/>
      <c r="G48" s="126"/>
      <c r="H48" s="127"/>
      <c r="I48" s="128"/>
      <c r="J48" s="145" t="s">
        <v>38</v>
      </c>
      <c r="K48" s="183">
        <v>11</v>
      </c>
      <c r="L48" s="116"/>
      <c r="M48" s="78"/>
      <c r="N48" s="128"/>
      <c r="O48" s="23"/>
      <c r="P48" s="25"/>
      <c r="Q48" s="15"/>
      <c r="R48" s="13"/>
    </row>
    <row r="49" spans="2:18" ht="45" customHeight="1">
      <c r="B49" s="138" t="s">
        <v>39</v>
      </c>
      <c r="C49" s="122"/>
      <c r="D49" s="122"/>
      <c r="E49" s="124"/>
      <c r="F49" s="125"/>
      <c r="G49" s="126"/>
      <c r="H49" s="127"/>
      <c r="I49" s="128"/>
      <c r="J49" s="145" t="s">
        <v>37</v>
      </c>
      <c r="K49" s="183">
        <f>6.5*K46*M46</f>
        <v>156</v>
      </c>
      <c r="L49" s="116"/>
      <c r="M49" s="78"/>
      <c r="N49" s="128"/>
      <c r="O49" s="23"/>
      <c r="P49" s="25"/>
      <c r="Q49" s="15"/>
      <c r="R49" s="13"/>
    </row>
    <row r="50" spans="2:18" ht="45" customHeight="1">
      <c r="B50" s="139" t="s">
        <v>41</v>
      </c>
      <c r="C50" s="140"/>
      <c r="D50" s="200" t="s">
        <v>42</v>
      </c>
      <c r="E50" s="201"/>
      <c r="F50" s="201"/>
      <c r="G50" s="202"/>
      <c r="H50" s="141"/>
      <c r="I50" s="142"/>
      <c r="J50" s="146" t="s">
        <v>37</v>
      </c>
      <c r="K50" s="184">
        <f>K47-K49</f>
        <v>180</v>
      </c>
      <c r="L50" s="125" t="s">
        <v>37</v>
      </c>
      <c r="M50" s="168">
        <v>200</v>
      </c>
      <c r="N50" s="128"/>
      <c r="O50" s="23"/>
      <c r="P50" s="25"/>
      <c r="Q50" s="19"/>
      <c r="R50" s="13"/>
    </row>
    <row r="51" spans="2:18" ht="45" customHeight="1">
      <c r="B51" s="129"/>
      <c r="C51" s="129"/>
      <c r="D51" s="129"/>
      <c r="E51" s="123"/>
      <c r="F51" s="129"/>
      <c r="G51" s="128"/>
      <c r="H51" s="127"/>
      <c r="I51" s="128"/>
      <c r="J51" s="116"/>
      <c r="K51" s="116"/>
      <c r="L51" s="116"/>
      <c r="M51" s="130"/>
      <c r="N51" s="130"/>
      <c r="O51" s="17"/>
      <c r="P51" s="18"/>
      <c r="Q51" s="18"/>
      <c r="R51" s="13"/>
    </row>
    <row r="52" spans="2:18" ht="45" customHeight="1">
      <c r="B52" s="114"/>
      <c r="C52" s="131"/>
      <c r="D52" s="114"/>
      <c r="E52" s="114"/>
      <c r="F52" s="114"/>
      <c r="G52" s="114"/>
      <c r="H52" s="115"/>
      <c r="I52" s="114"/>
      <c r="J52" s="114"/>
      <c r="K52" s="114"/>
      <c r="L52" s="116"/>
      <c r="M52" s="116"/>
      <c r="N52" s="116"/>
      <c r="O52" s="18"/>
      <c r="P52" s="18"/>
      <c r="Q52" s="18"/>
      <c r="R52" s="13"/>
    </row>
    <row r="53" spans="2:18" ht="45" customHeight="1">
      <c r="B53" s="112"/>
      <c r="C53" s="113"/>
      <c r="D53" s="114"/>
      <c r="E53" s="114"/>
      <c r="F53" s="116"/>
      <c r="G53" s="99"/>
      <c r="H53" s="117"/>
      <c r="I53" s="103"/>
      <c r="J53" s="65"/>
      <c r="K53" s="99"/>
      <c r="L53" s="106"/>
      <c r="M53" s="117"/>
      <c r="N53" s="103"/>
      <c r="O53" s="23"/>
      <c r="P53" s="34"/>
      <c r="Q53" s="18"/>
      <c r="R53" s="13"/>
    </row>
    <row r="54" spans="2:18" ht="45" customHeight="1">
      <c r="B54" s="118"/>
      <c r="C54" s="119"/>
      <c r="D54" s="120"/>
      <c r="E54" s="120"/>
      <c r="F54" s="121"/>
      <c r="G54" s="99"/>
      <c r="H54" s="99"/>
      <c r="I54" s="116"/>
      <c r="J54" s="116"/>
      <c r="K54" s="114"/>
      <c r="L54" s="106"/>
      <c r="M54" s="99"/>
      <c r="N54" s="116"/>
      <c r="O54" s="33"/>
      <c r="P54" s="8"/>
      <c r="Q54" s="14"/>
      <c r="R54" s="14"/>
    </row>
    <row r="55" spans="2:18" ht="45" customHeight="1">
      <c r="B55" s="120"/>
      <c r="C55" s="120"/>
      <c r="D55" s="120"/>
      <c r="E55" s="120"/>
      <c r="F55" s="41"/>
      <c r="G55" s="114"/>
      <c r="H55" s="114"/>
      <c r="I55" s="114"/>
      <c r="J55" s="114"/>
      <c r="K55" s="114"/>
      <c r="L55" s="114"/>
      <c r="M55" s="122"/>
      <c r="N55" s="122"/>
      <c r="O55" s="35"/>
      <c r="P55" s="14"/>
      <c r="Q55" s="14"/>
      <c r="R55" s="14"/>
    </row>
    <row r="56" spans="2:18" ht="45" customHeight="1">
      <c r="B56" s="41"/>
      <c r="C56" s="41"/>
      <c r="D56" s="41"/>
      <c r="E56" s="41"/>
      <c r="F56" s="41"/>
      <c r="G56" s="120"/>
      <c r="H56" s="41"/>
      <c r="I56" s="41"/>
      <c r="J56" s="41"/>
      <c r="K56" s="41"/>
      <c r="L56" s="41"/>
      <c r="M56" s="41"/>
      <c r="N56" s="41"/>
    </row>
    <row r="57" spans="2:18" ht="45" customHeight="1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</sheetData>
  <sheetProtection password="F3B8" sheet="1" objects="1" scenarios="1" selectLockedCells="1"/>
  <mergeCells count="21">
    <mergeCell ref="W13:X13"/>
    <mergeCell ref="W14:X14"/>
    <mergeCell ref="B7:N7"/>
    <mergeCell ref="B9:N9"/>
    <mergeCell ref="I12:L12"/>
    <mergeCell ref="M12:N12"/>
    <mergeCell ref="O3:R3"/>
    <mergeCell ref="O4:R4"/>
    <mergeCell ref="O5:R5"/>
    <mergeCell ref="Q6:R6"/>
    <mergeCell ref="Q7:R7"/>
    <mergeCell ref="D50:G50"/>
    <mergeCell ref="J28:L28"/>
    <mergeCell ref="M28:N28"/>
    <mergeCell ref="B12:D12"/>
    <mergeCell ref="P29:Q29"/>
    <mergeCell ref="W38:Y38"/>
    <mergeCell ref="E44:G44"/>
    <mergeCell ref="B44:D44"/>
    <mergeCell ref="B28:D28"/>
    <mergeCell ref="A17:A18"/>
  </mergeCells>
  <pageMargins left="0.7" right="0.7" top="0.75" bottom="0.75" header="0.3" footer="0.3"/>
  <pageSetup paperSize="9" scale="25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zoomScaleSheetLayoutView="70" workbookViewId="0">
      <selection activeCell="G21" sqref="G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workbookViewId="0">
      <selection activeCell="E21" sqref="E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Foglio1!Area_stampa</vt:lpstr>
      <vt:lpstr>Foglio2!Area_stampa</vt:lpstr>
      <vt:lpstr>Foglio3!Area_stampa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Loffredo</dc:creator>
  <cp:lastModifiedBy>utente</cp:lastModifiedBy>
  <cp:lastPrinted>2015-11-10T07:13:36Z</cp:lastPrinted>
  <dcterms:created xsi:type="dcterms:W3CDTF">2011-08-14T12:36:06Z</dcterms:created>
  <dcterms:modified xsi:type="dcterms:W3CDTF">2024-11-11T17:38:31Z</dcterms:modified>
</cp:coreProperties>
</file>